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OCI 2018\2. Trabajos de Cumplimiento\1. Evaluación por Dependencias (Ley 909 de 2004)\Marzo 2018\2. Informe\"/>
    </mc:Choice>
  </mc:AlternateContent>
  <bookViews>
    <workbookView xWindow="0" yWindow="0" windowWidth="28800" windowHeight="12210" firstSheet="2" activeTab="3"/>
  </bookViews>
  <sheets>
    <sheet name="Buses" sheetId="1" state="hidden" r:id="rId1"/>
    <sheet name="Indicadores" sheetId="2" state="hidden" r:id="rId2"/>
    <sheet name="Anexo 1- Indicadores" sheetId="3" r:id="rId3"/>
    <sheet name="Anexo 2 - PAI" sheetId="4" r:id="rId4"/>
  </sheets>
  <externalReferences>
    <externalReference r:id="rId5"/>
    <externalReference r:id="rId6"/>
    <externalReference r:id="rId7"/>
    <externalReference r:id="rId8"/>
    <externalReference r:id="rId9"/>
  </externalReferences>
  <definedNames>
    <definedName name="_xlnm._FilterDatabase" localSheetId="3" hidden="1">'Anexo 2 - PAI'!$A$7:$S$7</definedName>
    <definedName name="_xlnm._FilterDatabase" localSheetId="0" hidden="1">Buses!$A$2:$R$13</definedName>
    <definedName name="_xlnm._FilterDatabase" localSheetId="1" hidden="1">Indicadores!$B$27:$R$33</definedName>
    <definedName name="Afeb">[1]Resumen!$D$30</definedName>
    <definedName name="Ajul" localSheetId="2">[2]Resumen!$I$31</definedName>
    <definedName name="Ajul" localSheetId="1">[2]Resumen!$I$31</definedName>
    <definedName name="Ajul">[1]Resumen!$I$31</definedName>
    <definedName name="Amar" localSheetId="2">[3]Resumen!$E$31</definedName>
    <definedName name="Amar" localSheetId="1">[3]Resumen!$E$31</definedName>
    <definedName name="Amar">[1]Resumen!$E$31</definedName>
    <definedName name="_xlnm.Print_Area" localSheetId="2">'Anexo 1- Indicadores'!$B$1:$L$8</definedName>
    <definedName name="_xlnm.Print_Area" localSheetId="3">'Anexo 2 - PAI'!$A$3:$S$7</definedName>
    <definedName name="Tene" localSheetId="2">[3]Resumen!$C$30</definedName>
    <definedName name="Tene" localSheetId="1">[3]Resumen!$C$30</definedName>
    <definedName name="Tene">[1]Resumen!$C$30</definedName>
    <definedName name="Tfeb">[1]Resumen!$D$29</definedName>
    <definedName name="_xlnm.Print_Titles" localSheetId="3">'Anexo 2 - PAI'!$6:$7</definedName>
    <definedName name="_xlnm.Print_Titles" localSheetId="0">Buses!$1:$2</definedName>
    <definedName name="Tjul" localSheetId="2">[2]Resumen!$I$30</definedName>
    <definedName name="Tjul" localSheetId="1">[2]Resumen!$I$30</definedName>
    <definedName name="Tjul">[1]Resumen!$I$30</definedName>
    <definedName name="Tmar" localSheetId="2">[3]Resumen!$E$30</definedName>
    <definedName name="Tmar" localSheetId="1">[3]Resumen!$E$30</definedName>
    <definedName name="Tmar">[1]Resumen!$E$30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 l="1"/>
  <c r="F17" i="3" l="1"/>
  <c r="F15" i="3" l="1"/>
  <c r="E38" i="2"/>
  <c r="H10" i="2"/>
  <c r="K10" i="1" l="1"/>
  <c r="J10" i="1"/>
  <c r="I10" i="1"/>
  <c r="H10" i="1"/>
  <c r="G10" i="1"/>
  <c r="F10" i="1"/>
  <c r="F8" i="1"/>
  <c r="G8" i="1" s="1"/>
  <c r="H8" i="1" s="1"/>
  <c r="F5" i="1"/>
  <c r="G5" i="1" s="1"/>
  <c r="H5" i="1" s="1"/>
  <c r="I5" i="1" s="1"/>
  <c r="V4" i="1"/>
  <c r="I8" i="1" l="1"/>
  <c r="J8" i="1" s="1"/>
  <c r="J5" i="1"/>
</calcChain>
</file>

<file path=xl/comments1.xml><?xml version="1.0" encoding="utf-8"?>
<comments xmlns="http://schemas.openxmlformats.org/spreadsheetml/2006/main">
  <authors>
    <author>Carolina Ramos</author>
  </authors>
  <commentList>
    <comment ref="F1" authorId="0" shapeId="0">
      <text>
        <r>
          <rPr>
            <b/>
            <sz val="9"/>
            <color indexed="81"/>
            <rFont val="Tahoma"/>
            <family val="2"/>
          </rPr>
          <t xml:space="preserve">debe realizar la ponderación porcentual de cumplimiento por cada compromiso de manera bimestral. Es recomendable asignar porcentajes desde el inicio de la vigencia de tal manera, que en cada reporte de avance se obtenga información del estado del compromiso y permita la toma de decisiones frente a las dificultades o retrasos.
Esta ponderación es potestativa de cada dependencia y se determina en función de la importancia que tiene las actividades que se van a desarrollar para el logro de los compromisos formulados. Esta ponderación se expresa en términos porcentuales de forma bimestral  y la suma  final de los porcentajes asignados debe dar el 100%
</t>
        </r>
        <r>
          <rPr>
            <sz val="9"/>
            <color indexed="81"/>
            <rFont val="Tahoma"/>
            <family val="2"/>
          </rPr>
          <t xml:space="preserve">
</t>
        </r>
      </text>
    </comment>
  </commentList>
</comments>
</file>

<file path=xl/sharedStrings.xml><?xml version="1.0" encoding="utf-8"?>
<sst xmlns="http://schemas.openxmlformats.org/spreadsheetml/2006/main" count="463" uniqueCount="222">
  <si>
    <t>PROGRAMACIÓN PORCENTUAL ESPERADA</t>
  </si>
  <si>
    <t>Relación con el Plan Estratégico
(Acuerdo 004 de 2015)</t>
  </si>
  <si>
    <t>Dependencia</t>
  </si>
  <si>
    <t>Código</t>
  </si>
  <si>
    <t>Compromiso</t>
  </si>
  <si>
    <t>Actividades</t>
  </si>
  <si>
    <t>Producto  y/o  Meta</t>
  </si>
  <si>
    <t>Programación Porcentual Esperado con corte  28/02/18</t>
  </si>
  <si>
    <t>Programación Porcentual Esperado con corte  30/04/18</t>
  </si>
  <si>
    <t>Programación Porcentual Esperado con corte 30/06/18</t>
  </si>
  <si>
    <t>Programación Porcentual Esperado con corte  31/08/18</t>
  </si>
  <si>
    <t>Programación Porcentual Esperado con corte 31/10/18</t>
  </si>
  <si>
    <t>Programación Porcentual Esperado con corte  31/12/18</t>
  </si>
  <si>
    <t>Proceso</t>
  </si>
  <si>
    <t>Objetivo Corporativo</t>
  </si>
  <si>
    <t>Objetivo Específico</t>
  </si>
  <si>
    <t>Estrategia</t>
  </si>
  <si>
    <t>Fecha de Inicio</t>
  </si>
  <si>
    <t>Fecha final de Ejecución</t>
  </si>
  <si>
    <t>Responsable</t>
  </si>
  <si>
    <t>Avance Porcentual Obtenido</t>
  </si>
  <si>
    <t>Principales Logros
(Máximo 600 Caracteres)</t>
  </si>
  <si>
    <t>Retrasos y Soluciones
(Máximo 600 Caracteres)</t>
  </si>
  <si>
    <t>Indicador</t>
  </si>
  <si>
    <t>Dirección Técnica de Buses</t>
  </si>
  <si>
    <t>DB35</t>
  </si>
  <si>
    <t>Supervisar aleatoriamente la gestión de mantenimiento que realizan los Concesionarios para cumplir con el buen estado de los vehículos y mejorar la disponibilidad de su flota operativa, al igual que gestionar de forma integral las acciones necesarias para la incorporación y control documental de conductores y vehículos dispuestos por los concesionarios de operación del componente Zonal del Sistema.</t>
  </si>
  <si>
    <t xml:space="preserve">Seguimiento aleatorio a la Gestión de Mantenimiento de flota ejecutada por los concesionarios de operación.
Seguimiento a los requerimientos realizados a los Concesionarios, relacionados con la estructuración de planes de mejoramiento sobre los problemas detectados. </t>
  </si>
  <si>
    <t>4 informes de seguimiento a la Gestión de Mantenimiento de flota</t>
  </si>
  <si>
    <t>Supervisión y Control de la Operación del SITP</t>
  </si>
  <si>
    <t>1.1</t>
  </si>
  <si>
    <t>1.1.3</t>
  </si>
  <si>
    <t>Hidier Armando Rodriguez
Dirección de Buses</t>
  </si>
  <si>
    <t>Inspección estado de vehículos (IEV)</t>
  </si>
  <si>
    <t>DB36</t>
  </si>
  <si>
    <t>Evaluar las condiciones técnicas y operativas de las rutas que se encuentran en funcionamiento en el componente zonal del Sistema, para definir las acciones y modificaciones que se requieran en pro de la mejora del servicio a los usuarios del transporte público de la ciudad</t>
  </si>
  <si>
    <t>Ajustes de mejora en el servicio (tiempos de recorrido, ofertas y/o trazados), a todas las rutas zonales en operación.</t>
  </si>
  <si>
    <t>Revisión y/o ajustes de mejora al 100% de las rutas en operación</t>
  </si>
  <si>
    <t xml:space="preserve">Supervisión y Control de la Operación </t>
  </si>
  <si>
    <t>1.1.</t>
  </si>
  <si>
    <t>1.1.4</t>
  </si>
  <si>
    <t>1. Se ha logrado llegar a lineamientos específicos y claros para cada uno de los operadores, lo cual facilita y agiliza el análisis por parte de cada una de las áreas técnicas.
2. Se han minimizado los tiempos de análisis por cada una de las dependencias.
3. Se ha generado un trabajo en doble vía por parte de los concesionarios y TMSA.</t>
  </si>
  <si>
    <t>Se han presentado retrasos en la implementación de los ajustes, debido a fallas en el sistema suministrado por Recaudo Bogotá.</t>
  </si>
  <si>
    <t>Ajustes de tiempo (AT)
Ajustes a Rutas Zonales (ARZ)</t>
  </si>
  <si>
    <t>DB37</t>
  </si>
  <si>
    <t>Monitorear a través del Centro de Centrol, el desempeño  la operación del componente Zonal.</t>
  </si>
  <si>
    <t>Seguimiento mensual a los indicadores de desempeño de las rutas zonales.</t>
  </si>
  <si>
    <t>12 informes con los indicadores de desempeño de las rutas zonales</t>
  </si>
  <si>
    <t>Los informes se vienen desarrollando en los tiempos que se tienen establecidos para tal fin.</t>
  </si>
  <si>
    <t>Se presentan algunos retrasos para la consolidación final, debido a las fechas de entrega de la información por parte de Recaudo Bogotá</t>
  </si>
  <si>
    <t xml:space="preserve">No tiene un indicador asociado </t>
  </si>
  <si>
    <t>DB38</t>
  </si>
  <si>
    <t>Realizar la supervisión al desempeño y cumplimiento operativo de los Concesionarios de Operación en las rutas zonales del Sistema, y en los esquemas alternativos de operación que se establezcan,  en función de la adecuada prestación del servicio a los usuarios del transporte público de la ciudad</t>
  </si>
  <si>
    <t>Seguimiento del Tramite de imposición y liquidación de hallazgos operativos de la operación de rutas urbanas, complementarias y especiales</t>
  </si>
  <si>
    <t>3 informes de seguimiento a la Gestión del trámite de hallazgos operativos</t>
  </si>
  <si>
    <t>Eficacia en el Tramite de Desincentivos Operativos (ETDO)</t>
  </si>
  <si>
    <t xml:space="preserve">Generación de instrumentos de supervisión de la operación Off - Line para la optimización del proceso de supervisión de la operación. </t>
  </si>
  <si>
    <t xml:space="preserve">Cuatro (4) aplicativos o instrumentos de control  fuera de línea que permitan optimizar la supervisión y seguimiento a la operación  del SITP </t>
  </si>
  <si>
    <t>Generación de informes semanales que permitan medir el desempeño del SITP; entre ellos reporte semanal de Kilometraje ejecutado por cada Concesionario, Medición de Factor de Calidad y Medición de Tiempos de Parada en cabeceras, además de los instrumentos que se estimen necesarios para la supervisión de la operación del componente zonal. Reporte Mensual.</t>
  </si>
  <si>
    <t>12 informes del desempeño del componente Zonal</t>
  </si>
  <si>
    <t xml:space="preserve">Se han presentado los informes semanales de kilometraje ejecutado, para el reporte ante Subgerencia Económica, los cuales se consolidan mensualmente. Del mismo modo se ha efectuado  el reporte de Factor de Calidad para cada mes en lo corrido de la vigencia 2018. </t>
  </si>
  <si>
    <t>Análisis de los parámetros de operación de las rutas operando en los esquemas alternativos de operación en funcionamiento.</t>
  </si>
  <si>
    <t>4 informes con los indicadores de desempeño de las rutas operando en los diferentes esquemas alternativos de operación en funcionamiento</t>
  </si>
  <si>
    <t>Indicador Evaluación de Rutas SITP Provisional (IP)</t>
  </si>
  <si>
    <t>Operativos que incluyan la identificación, estudio, análisis y propuesta de mejora de diferentes condiciones operativas del SITP que requieran acciones tendientes a mitigar y/o resolver problemáticas de la operación. Se apoyará esta actividad con los trabajos de interventoría para documentar los aspectos contractuales.</t>
  </si>
  <si>
    <t>36 Operativos</t>
  </si>
  <si>
    <t>1.1.2</t>
  </si>
  <si>
    <t xml:space="preserve">A través de la Interventoría se han realizado operativos enmarcados en Seis (6) grandes temas como son: Intervalos de paso, omisión de paradas, comportamientos de conductores,  afectación ambiental (ruidos-contaminación), afectación infraestructura y estacionamiento; obteniendo en total veinte (20) operativos realizados a diferentes puntos de la ciudad. </t>
  </si>
  <si>
    <t>Gilberto Padilla</t>
  </si>
  <si>
    <t>Marcela Carrascal</t>
  </si>
  <si>
    <t>Seguimiento a 31 de marzo de 2018</t>
  </si>
  <si>
    <t xml:space="preserve">AT = Pendiente Recibir los PSONT - Programación de Servicio de Operación No Troncal .
Las rutas en operación corresponden a 262 y fueron ajustadas 44.
Los ajuste de mejora en el servicio son realizados por cada uno de los  concesionarios (Consorcio, EEMB, Etib, Gmovil, Masivo, Suma, Tranzit)
Para el indicador AT se encuentra desactualizada la ficha técnica en lo que se refiere a la fuente de información  y a la interpretación del Último Resultado.
No se evidenció  Interpretación del Último Resultado Reportado P-OP-023, versión, Enero de 2016, numeral 12 Reporte de Indicadores de Gestión en el cuadro de mando integral publicado. </t>
  </si>
  <si>
    <t>Primer informe se encuentra en proceso, en marzo se realizó un porcentaje mayor con el fin de adelantar el indicador para abril
se realizan estudios de campo, con el fin de determinar que los buses dispuestos 
hábitos cumplimiento de código de tránsito, buenas aproximaciones, uso del cinturón de seguridad, no hablar por celular
Trazado, que sigan las rutas señaladas
El seguimiento es a través del centro de control, novedades, accidentes, varados, gestionar policia, ambulancia,
en vía se tiene 9 personas
Interventoría,  programación, vinculación de conductores 
Marcela</t>
  </si>
  <si>
    <t>INDICADORES 2018 - BUSES</t>
  </si>
  <si>
    <t>PERSPECTIVA</t>
  </si>
  <si>
    <t>OBJETIVO CORPORATIVO</t>
  </si>
  <si>
    <t>OBJETIVO ESPECIFICO</t>
  </si>
  <si>
    <t>ESTRATEGIAS</t>
  </si>
  <si>
    <t>PROCESO</t>
  </si>
  <si>
    <t xml:space="preserve">DEPENDENCIA
RESPONSABLE </t>
  </si>
  <si>
    <t>INDICADOR</t>
  </si>
  <si>
    <t>FÓRMULA</t>
  </si>
  <si>
    <t>OBJETIVO</t>
  </si>
  <si>
    <t>META</t>
  </si>
  <si>
    <t>PERIODICIDAD</t>
  </si>
  <si>
    <t>TIPO</t>
  </si>
  <si>
    <t>ENE</t>
  </si>
  <si>
    <t>FEB</t>
  </si>
  <si>
    <t>MAR</t>
  </si>
  <si>
    <t>USUARIO/
CIUDADANO</t>
  </si>
  <si>
    <t>1.1.1</t>
  </si>
  <si>
    <t>SUPERVISIÓN Y CONTROL DE LA OPERACIÓN DEL SITP</t>
  </si>
  <si>
    <t xml:space="preserve">DIRECCIÓN TÉCNICA DE BUSES </t>
  </si>
  <si>
    <t>Ajustes de tiempo (AT)</t>
  </si>
  <si>
    <t>Evaluar la eficacia de la Dirección Técnica de Buses, en cuanto a la implementación de ajustes para la mejora en el servicio (tiempos de recorrido, puntos de control), a las rutas zonales que se encuentran en operación</t>
  </si>
  <si>
    <t>Acumulado:  I Trimestre 25%
Acumulado:  II Trimestre 50%
Acumulado:  III Trimestre 75%
Acumulado:  IV Trimestre 100%</t>
  </si>
  <si>
    <t>Trimestral</t>
  </si>
  <si>
    <t>Eficacia</t>
  </si>
  <si>
    <t>destaca la gestión del área de programación</t>
  </si>
  <si>
    <t>revisar al menos una vez al año</t>
  </si>
  <si>
    <t>revisar el seguimiento cualitativo</t>
  </si>
  <si>
    <t>Realizar el seguimiento a las inspecciones realizadas con el fin de corroborar que por lo menos se inspeccione una vez al semestre cada vehículo vinculado, con el fin de verificar el estado de los vehículos vinculados al componente zonal.</t>
  </si>
  <si>
    <t>Lograr el 100%</t>
  </si>
  <si>
    <t>Eficiencia</t>
  </si>
  <si>
    <t>interventoría y seguimiento a la flota, planillas</t>
  </si>
  <si>
    <t>vehículos</t>
  </si>
  <si>
    <t>Ajustes a Rutas Zonales (ARZ)</t>
  </si>
  <si>
    <t>Evaluar la eficacia de la Dirección Técnica de Buses, en cuanto a la implementación de ajustes tendientes a la optimización del servicio (oferta, ajustes de trazado, horarios, etc.), a las rutas zonales que se encuentran en funcionamiento.</t>
  </si>
  <si>
    <t>Mensual: 6,25%  -  Acumulado año 75%</t>
  </si>
  <si>
    <t xml:space="preserve">Mensual </t>
  </si>
  <si>
    <t>Evaluar la eficacia de las rutas en operación del Esquema Provisional, resaltando factores como: Flota, Trazados, Tiempo de recorrido y Condiciones Operacionales.</t>
  </si>
  <si>
    <t xml:space="preserve">Trimestral </t>
  </si>
  <si>
    <t>Mantener el cumplimiento en la Línea de tiempo del Informe Preliminar, conforme al procedimiento descrito en el Manual de Operaciones del Componente Zonal Res. 059-2014.</t>
  </si>
  <si>
    <t>INDICADORES 2017</t>
  </si>
  <si>
    <t>USUARIO</t>
  </si>
  <si>
    <t>Evaluar la eficacia de la Dirección Técnica de Buses, en cuanto a la implementación de ajustes tendientes a la optimización del servicio (oferta, ajustes de trazado, horarios, etc), a las rutas zonales que se encuentran en funcionamiento.</t>
  </si>
  <si>
    <t xml:space="preserve">Eficiencia </t>
  </si>
  <si>
    <t>BUSES</t>
  </si>
  <si>
    <t>PROYECTO DE INVERSIÓN PLAN DESARROLLO</t>
  </si>
  <si>
    <t>OBJETIVOS CORPORATIVOS</t>
  </si>
  <si>
    <t>OBJETIVOS ESPECÌFICOS</t>
  </si>
  <si>
    <t xml:space="preserve">TIPO </t>
  </si>
  <si>
    <t>a</t>
  </si>
  <si>
    <t xml:space="preserve">7223 - Operación y control del Sistema de Transporte Público gestionado por Transmilenio </t>
  </si>
  <si>
    <t>1. Articular la Operación del Sistema Integrado de Transporte Público Masivo en la Ciudad - Región, con estándares de eficiencia y seguridad</t>
  </si>
  <si>
    <t>1.1 Mejorar la operación del Sistema con estándares de calidad y comodidad</t>
  </si>
  <si>
    <t>1.1.1 Desarrollar e implementar herramientas de programación y control de la operación que garanticen la prestación del servicio en términos de confiabilidad para el usuario, cumpliendo los límites técnicos de pasajeros por m2.</t>
  </si>
  <si>
    <t>SYC9 
Ajustes de Tiempo (AT)= Número de Rutas con Ajustes de Programación / N° de Rutas en Operación *100</t>
  </si>
  <si>
    <t>Buses</t>
  </si>
  <si>
    <t>SYC10
Inspección Estado de Vehículos (I.E.V.) = Vehículos Inspeccionados / Maximo número de vehículos vinculados en el periodo</t>
  </si>
  <si>
    <t>SYC11
Ajustes a Rutas Zonales (ARZ) = Número de rutas con ajustes implementados / N° de rutas en funcionamiento * 100</t>
  </si>
  <si>
    <t>SYC12
Indicador Evaluación de Rutas SITP Provisional (EREP) = Rutas Evaluadas / Total de Rutas Habilitadas en el SITP Provisional * 100</t>
  </si>
  <si>
    <t>N/A</t>
  </si>
  <si>
    <t xml:space="preserve">SYC13
Eficacia en el Trámite de Desincentivos Operativos (ETDO) = Media Geometrica (%Preliminar) </t>
  </si>
  <si>
    <t>Cuatro (4) aplicativos o instrumentos de control fuera de línea que permitan optimizar la supervisión y seguimiento a la operación del SITP</t>
  </si>
  <si>
    <t xml:space="preserve">Buses </t>
  </si>
  <si>
    <t xml:space="preserve">Efectividad  </t>
  </si>
  <si>
    <t>Efciencia</t>
  </si>
  <si>
    <t xml:space="preserve">Total </t>
  </si>
  <si>
    <t>De acuerdo con el seguimiento realizado al plan de acción, se evidenciaron tres (3) informes del desempeño del componente zonal el cual sustenta el avance indicado por el área.
Es importante resaltar que para esta actividad no existe un indicador de gestión asociado que permita evaluar su cumplimiento.</t>
  </si>
  <si>
    <t>OBSERVACIONES</t>
  </si>
  <si>
    <r>
      <t xml:space="preserve">Se realizó la verificación del indicador a través del suministro de las actas por parte del área donde mensualmente se identificaron las rutas evaluadas así:
</t>
    </r>
    <r>
      <rPr>
        <b/>
        <sz val="9"/>
        <color theme="1"/>
        <rFont val="Tahoma"/>
        <family val="2"/>
      </rPr>
      <t>Enero</t>
    </r>
    <r>
      <rPr>
        <sz val="9"/>
        <color theme="1"/>
        <rFont val="Tahoma"/>
        <family val="2"/>
      </rPr>
      <t xml:space="preserve">
Panamericanos con 8 Rutas Evaluadas
Metropolitana con 8 Rutas Evaluadas
</t>
    </r>
    <r>
      <rPr>
        <b/>
        <sz val="9"/>
        <color theme="1"/>
        <rFont val="Tahoma"/>
        <family val="2"/>
      </rPr>
      <t xml:space="preserve">Total Enero = 16 Rutas
</t>
    </r>
    <r>
      <rPr>
        <sz val="9"/>
        <color theme="1"/>
        <rFont val="Tahoma"/>
        <family val="2"/>
      </rPr>
      <t xml:space="preserve">
</t>
    </r>
    <r>
      <rPr>
        <b/>
        <sz val="9"/>
        <color theme="1"/>
        <rFont val="Tahoma"/>
        <family val="2"/>
      </rPr>
      <t xml:space="preserve">Febrero
</t>
    </r>
    <r>
      <rPr>
        <sz val="9"/>
        <color theme="1"/>
        <rFont val="Tahoma"/>
        <family val="2"/>
      </rPr>
      <t xml:space="preserve">Continental con 3 rutas evaluadas
Coonal con 7 rutas evaluadas
Pensilvania con 5 Rutas evaluadas
</t>
    </r>
    <r>
      <rPr>
        <b/>
        <sz val="9"/>
        <color theme="1"/>
        <rFont val="Tahoma"/>
        <family val="2"/>
      </rPr>
      <t>Total Febrero = 15 Rutas Evaluadas</t>
    </r>
    <r>
      <rPr>
        <sz val="9"/>
        <color theme="1"/>
        <rFont val="Tahoma"/>
        <family val="2"/>
      </rPr>
      <t xml:space="preserve">
</t>
    </r>
    <r>
      <rPr>
        <b/>
        <sz val="9"/>
        <color theme="1"/>
        <rFont val="Tahoma"/>
        <family val="2"/>
      </rPr>
      <t>Marzo</t>
    </r>
    <r>
      <rPr>
        <sz val="9"/>
        <color theme="1"/>
        <rFont val="Tahoma"/>
        <family val="2"/>
      </rPr>
      <t xml:space="preserve">
Expresur con 2 rutas evaluadas 
Transfontibón con 10 rutas evaluadas
</t>
    </r>
    <r>
      <rPr>
        <b/>
        <sz val="9"/>
        <color theme="1"/>
        <rFont val="Tahoma"/>
        <family val="2"/>
      </rPr>
      <t xml:space="preserve">Total Marzo = 12 Rutas Evaluadas
</t>
    </r>
    <r>
      <rPr>
        <sz val="9"/>
        <color theme="1"/>
        <rFont val="Tahoma"/>
        <family val="2"/>
      </rPr>
      <t>Total de Rutas Evaluadas en el Trimestre = 43
Total de Rutas Habilitadas en el SITP Provisional = 136
Total  Indicador = 31%</t>
    </r>
  </si>
  <si>
    <t>Se realizó la verificación a través del suministro de la información de las rutas que requirieron ajuste de programación, así:
Enero: 9
Febrero: 55
Marzo: 15
Número de rutas con ajustes de programación: 79
Las rutas en operación del trimestre son 268
Total Indicador: 29,5 %</t>
  </si>
  <si>
    <t>Se realizó la verificación del indicador a través del suministro de la matriz de buses inspeccionados y la flota vinculada en el periodo, así:
Vehículos Inspeccionados Trimestre: 6033
Máximo No. Vehículos Vinculados en el periodo: 6068
Total Indicador: 99,4%</t>
  </si>
  <si>
    <r>
      <t xml:space="preserve">Se realizó la verificación del indicador a través del suministro del cuadro de ajustes a rutas zonales y los informes mensuales del reporte de indicadores, así:
</t>
    </r>
    <r>
      <rPr>
        <b/>
        <sz val="9"/>
        <color theme="1"/>
        <rFont val="Tahoma"/>
        <family val="2"/>
      </rPr>
      <t xml:space="preserve">
No. Rutas con Ajustes Implementados</t>
    </r>
    <r>
      <rPr>
        <sz val="9"/>
        <color theme="1"/>
        <rFont val="Tahoma"/>
        <family val="2"/>
      </rPr>
      <t xml:space="preserve">
Enero: 22
Febrero: 37
Marzo: 4
</t>
    </r>
    <r>
      <rPr>
        <b/>
        <sz val="9"/>
        <color theme="1"/>
        <rFont val="Tahoma"/>
        <family val="2"/>
      </rPr>
      <t xml:space="preserve">
No. Rutas en Funcionamiento
</t>
    </r>
    <r>
      <rPr>
        <sz val="9"/>
        <color theme="1"/>
        <rFont val="Tahoma"/>
        <family val="2"/>
      </rPr>
      <t>Enero: 269
Febrero: 269
Marzo: 271
Total Indicador:
Enero: 8.18%
Febrero: 13.75%
Marzo: 1.48%</t>
    </r>
  </si>
  <si>
    <t>De acuerdo con el seguimiento realizado al plan de acción, la actividad se encuentra dentro de los términos para su ejecución.</t>
  </si>
  <si>
    <t>Se realizó la verificación del indicador a través del soporte entregado por el área correspondiente al registro de los informes preliminares de los Desincentivos Operativos para los meses de enero, febrero y marzo.
Una vez revisado el cálculo se determina que los porcentajes reportados por el área mensualmente son adecuados.</t>
  </si>
  <si>
    <t>Nidian Andrea Abella</t>
  </si>
  <si>
    <t>Diana Cubides</t>
  </si>
  <si>
    <t>Armando Illera</t>
  </si>
  <si>
    <t>Cristian Barbosa</t>
  </si>
  <si>
    <t>PONDERACIÓN</t>
  </si>
  <si>
    <t>CUMPLIMIENTO INDICADORES</t>
  </si>
  <si>
    <r>
      <t xml:space="preserve">De acuerdo con la verificación realizada, se evidenció que la actividad se encuentra cumplida, toda vez que el área realizó 140 modificaciones (Evidenciadas en los PSONT - Programación de Servicio de Operación No Troncal) en 95 rutas, de las 268 que se encuentran en operación de los diferentes concesionarios (Consorcio, EEMB, Etib, Gmovil, Masivo, Suma, Tranzit).
</t>
    </r>
    <r>
      <rPr>
        <sz val="9"/>
        <color rgb="FFFF0000"/>
        <rFont val="Cambria"/>
        <family val="1"/>
      </rPr>
      <t xml:space="preserve">Validar el indicador ARZ
</t>
    </r>
    <r>
      <rPr>
        <sz val="9"/>
        <color theme="1"/>
        <rFont val="Cambria"/>
        <family val="1"/>
      </rPr>
      <t xml:space="preserve">
Se evidencia que dicha actividad guarda relación con los indicadores ajustes de tiempo (AT) y Ajustes a Rutas Zonales (ARZ), el cual reportó el avance indicado con corte al 31 de marzo de 2018. Lo anterior, fue verificado por medio de los soportes documentales suministrados por el área.
</t>
    </r>
    <r>
      <rPr>
        <sz val="9"/>
        <color rgb="FFFF0000"/>
        <rFont val="Cambria"/>
        <family val="1"/>
      </rPr>
      <t xml:space="preserve">
Para el indicador AT se encuentra desactualizada la ficha técnica en lo que se refiere a la fuente de información  y a la interpretación del Último Resultado.</t>
    </r>
    <r>
      <rPr>
        <sz val="9"/>
        <color theme="1"/>
        <rFont val="Cambria"/>
        <family val="1"/>
      </rPr>
      <t xml:space="preserve">
</t>
    </r>
  </si>
  <si>
    <t>Sonia Silva</t>
  </si>
  <si>
    <t xml:space="preserve">Cumplimiento PAI </t>
  </si>
  <si>
    <t xml:space="preserve">MATRIZ DE SEGUIMIENTO AL PLAN DE ACCIÓN </t>
  </si>
  <si>
    <t>MATRIZ DE ANÁLISIS DE INDICADORES DE GESTIÓN</t>
  </si>
  <si>
    <t>NOMBRE DEL INDICADOR</t>
  </si>
  <si>
    <t>META A LOGRAR</t>
  </si>
  <si>
    <t>RESULTADO REPORTADO</t>
  </si>
  <si>
    <t>SEGUIMIENTO OFICINA DE CONTROL INTERNO</t>
  </si>
  <si>
    <t>Observaciones OCI</t>
  </si>
  <si>
    <t xml:space="preserve">Cumplimiento del Plan Estratégico de Sistemas de Información </t>
  </si>
  <si>
    <t>Disponibilidad de los Servicios Tecnológicos</t>
  </si>
  <si>
    <t xml:space="preserve">Tiempo Promedio de Respuesta a requerimientos de usuario </t>
  </si>
  <si>
    <t>Monitorear el cumplimiento de los planes y proyectos que en materia de Tecnologías de información y comunicaciones queden inscritos en el Plan Estratégico  Tecnologías de la Información PETIC</t>
  </si>
  <si>
    <t>Verificar la disponibilidad de uso y correcta operación de los equipos de cómputo centrales (servidores), software y bases de datos en los servidores, paginas WEB, aplicaciones corporativas, redes de datos y equipos de comunicaciones con que cuenta TRANSMILENIO S.A., que sirven de soporte a la ejecución de las labores administrativas de los funcionarios</t>
  </si>
  <si>
    <t>Mantener en correcto funcionamiento los equipos de cómputo centrales (servidores), redes, software y bases de datos y en general las aplicaciones corporativas el 99,6% del tiempo de la jornada laboral.</t>
  </si>
  <si>
    <t>Mensual</t>
  </si>
  <si>
    <t>Cumplir al final del periodo y en el acumulado mensual con el 90% de las actividades asociadas a los sistemas de Informacón previstos para la vigencia en el marco del Mapa de Ruta de Proyectos del PETIC.</t>
  </si>
  <si>
    <t>Cumplir  al final del periodo y en el acumulado mensual, con el 80% en la ejecucion de los proyectos 2018 asociados a  sistemas de información, en el marco del Mapa de Ruta de Proyectos del PETIC.</t>
  </si>
  <si>
    <t>OBSERVACIONES OCI</t>
  </si>
  <si>
    <t>Los equipos de cómputo centrales (servidores), redes, software, bases de datos y en general las aplicaciones corporativas funcionan correctamente al menos el 80% de la jornada laboral.</t>
  </si>
  <si>
    <t>VALOR MÍNIMO / MÁXIMO ACEPTADO</t>
  </si>
  <si>
    <t>El tiempo máximo de espera para que sea atendido el requerimiento o solicitud de soporte de un usuario no debe superior a los 20 minutos.</t>
  </si>
  <si>
    <t>Atender en 15 minutos o menos, los incidentes de soporte técnico y atención a los usuarios internos de la Entidad</t>
  </si>
  <si>
    <t xml:space="preserve">Tomando como criterio de verificación la definición del objetivo vs la fórmula del indicador se observa que el resultado de los reportes que entrega ORACLE Web Logic (SP5, SIAF, OPERA, ASDBR2, REPORTES, FORMAS) se dan en términos de porcentaje  pero no se evidencia el número total de  horas hábiles como lo estípula la formula en la ficha del indicador  GT2. Disponibilidad de Servicios Tecnológicos, por lo anterior no  guarda congruencia con los resultados definidos para determinar la eficacia de indicador. 
</t>
  </si>
  <si>
    <t xml:space="preserve">Durante la revisión de los soportes que tiene el área de planeación enviados por Dirección de las TIC´s frente al indicador de cumpliendo al GT1. plan estratégico de sistemas de Información, no evidencia claridad del porcentaje reportado (Histórico)  de la ficha técnica, por ser  indicadores y/o soportes de avance de cada uno de los proyectos establecidos (Tablas de avance) y un archivo de Excel que contiene “fuentes de información”.  Sin embargo la Oficina de Control Interno, solicito al encargado de Dirección de las TIC aclaración al respecto manifestando que el reporte se realiza a través de una matriz interna en formato Excel donde  se refleja el porcentaje de cumplimiento a lo reportado de los tres meses anteriores Enero, febrero y marzo de 2018.
Por lo anterior la Oficina de Control Interno hace la recomendación de presentar la matriz “avance de proyectos.exe”  como soporte de evidencia frente a lo reportado en la ficha técnico del indicador; así mismo sugiere estimar el peso de cada proyecto de acuerdo a su relevancia en la Entidad, dado que la fórmula no refleja el avance real esperado de cada proyecto. 
Adicionalmente los criterios de cumplimiento del 100% no están siendo valorados individualmente razón por la cual el resultado total puede variar, en relación al 100%.
Así mismo los resultados que se están viendo en  las variables del indicador no coinciden con la clasificación actual de eficacia dado a que la formulación establecida del indicador configura más un estado de efectividad no de Eficacia. 
</t>
  </si>
  <si>
    <t>DT29</t>
  </si>
  <si>
    <t>Avanzar en la implementación de la estrategia GEL</t>
  </si>
  <si>
    <t>Desarrollar criterios de TIC para Gobierno Abierto.</t>
  </si>
  <si>
    <t>Lineamientos de GEL adoptados para tres (3) Criterios de Gobierno Abierto.</t>
  </si>
  <si>
    <t>Gestión de TIC´s</t>
  </si>
  <si>
    <t>5.1</t>
  </si>
  <si>
    <t>5.1.6</t>
  </si>
  <si>
    <t>Yeimy Aponte
Dirección de TICs</t>
  </si>
  <si>
    <t>Desarrollar criterios de TIC para Servicios.</t>
  </si>
  <si>
    <t>Lineamientos de GEL adoptados para tres (3) Criterios de TIC para Servicios.</t>
  </si>
  <si>
    <t>5.2</t>
  </si>
  <si>
    <t>5.2.2</t>
  </si>
  <si>
    <t>Desarrollar criterios de TIC para la Gestión.</t>
  </si>
  <si>
    <t>Lineamientos de GEL adoptados para siete (7) Criterios de TIC para la Gestión.</t>
  </si>
  <si>
    <t>Desarrollar criterios de Seguridad y Privacidad de la Información.</t>
  </si>
  <si>
    <t>Lineamientos de GEL adoptados para tres (3) criterios de Seguridad y Privacidad de la Información.</t>
  </si>
  <si>
    <t>DT30</t>
  </si>
  <si>
    <t>Implementar componentes de  TIC que fortalezcan la gestión de la Entidad.</t>
  </si>
  <si>
    <t>Desarrollar etapas del ciclo de Vida de Sistemas de Información que soporten la gestión de la Entidad.</t>
  </si>
  <si>
    <t>Etapas del ciclo de vida de sistemas de información desarrolladas para cinco (5) Sistemas de Información.</t>
  </si>
  <si>
    <t>Guillermo Corredor
Dirección de TIC´s</t>
  </si>
  <si>
    <t>Implementar soluciones de plataforma  tecnológica en la Entidad.</t>
  </si>
  <si>
    <t>Cinco (5) soluciones de Plataforma implementadas en la Entidad.</t>
  </si>
  <si>
    <t xml:space="preserve">Implementación de mecanismos de Seguridad  de la Información. </t>
  </si>
  <si>
    <t>Dos (2) mecanismos de seguridad de la Información implementados</t>
  </si>
  <si>
    <t>Javier Castañeda
Dirección de TIC´s</t>
  </si>
  <si>
    <t>DT31</t>
  </si>
  <si>
    <t>Adoptar mejoras en componentes del SIRCI, de acuerdo con las competencias de la Dirección de TICs.</t>
  </si>
  <si>
    <t>Definir y acordar con el concesionario Recaudo Bogotá S.A.S., una estrategia  de desarrollo o control de cambios de software.</t>
  </si>
  <si>
    <t>Una (1) estrategia de desarrollo o o control de cambios de software adoptada.</t>
  </si>
  <si>
    <t>Definir e implementar una estrategia de Control de Inventarios de la Infraestructura TIC del Sistema SIRCI.</t>
  </si>
  <si>
    <t>Una (1) estrategia de Control de Inventarios del Sistema SIRCI implementada.</t>
  </si>
  <si>
    <t>No tiene indicador asociado</t>
  </si>
  <si>
    <t xml:space="preserve">Se evidenció que el promedio total, Dirección de las TIC’s lo toman a partir de la  Hora de registro o solicitud de atención del requerimiento con la hora de atención a usuarios. Sin embargo, evidenciando  la fórmula frente a la ficha técnica del indicador refleja dispersión de datos dado a que cuenta con tres variables y el resultado del Promedio Indicador se toma de dos variables. </t>
  </si>
  <si>
    <t xml:space="preserve">A finales de 2017 se suscribió el CTO. No. CTO 232-17, y  - Solución de Protección EndPoint (Intrusión), en el marco del cual está en curso el proceso para entrega de equipos. </t>
  </si>
  <si>
    <r>
      <t xml:space="preserve">Se evidencio un cumplimiento de avance del 85%  a Feb. 2018 adicional a avances señalados en matriz de Seguimiento: 
</t>
    </r>
    <r>
      <rPr>
        <sz val="9"/>
        <color theme="1"/>
        <rFont val="Cambria"/>
        <family val="1"/>
      </rPr>
      <t>Se logró la revisión integral de contenidos de información en la página web, y se extendió solicitud de actualización a las áreas, de acuerdo con lo ordenado por la Ley 1712 de 2014.</t>
    </r>
  </si>
  <si>
    <t>Se evidenció un cumplimiento de avance del 75 % a Feb 2018 
Se ajustaron características en  la página web de Transmilenio obteniendo  calificación AAA en cuanto accesibilidad.
Como parte de la articulación transversal de GEL en la Entidad, se verificó el acceso a los certificados con los que cuenta la entidad para ser descargados accediendo a la página web de TMSA.</t>
  </si>
  <si>
    <t>Se evidencio un cumplimiento de avance del 68%  a Feb. 2018 adicional a avances señalados en matriz de Seguimiento:   
Se ajustó, complementó y envió a la Oficina de Planeación para revisión y aprobación el documento PETI V 1.3. que contempla la estructura recomendada en la Guía MinTIC
Se ajustó y envió a la Oficina de Planeación para revisión y aprobación el documento "Portafolio de servicios TIC V.1.0" que contempla la estructura recomendada en la Guía MinTIC</t>
  </si>
  <si>
    <t xml:space="preserve"> Se evidencia con base al reporte enviado a la OAP el cumplimiento del 50% sobre los logros principales  el primer bimiestre 2018 adicional a los avances señalados en matriz de Seguimiento al MPSI de GEL: 
Se avanzó en la elaboración del Instrumento de diagnóstico de seguridad y privacidad de la información.
Se avanzó en la elaboración del Mapa de ruta de seguridad y privacidad de la información.</t>
  </si>
  <si>
    <t>Se cumplió el 10 % establecido adelantando labores de especificación funcional con base en reuniones de definición con usuarios de las áreas de negocio, y en la especificación de las pruebas de aceptación realizadas por los usuarios con acompañanmiento de los ingenieros coordinadores de dos (2) rutas de proyectos.</t>
  </si>
  <si>
    <t>Para esra meta se realizó la gestión en un 3% adelantando los estudios de mercado para la elaboracion de pliegos de la Actualización de la planta telefonica AVAYA.</t>
  </si>
  <si>
    <t xml:space="preserve">Se adelantó reunión de Infraestructura con el Concesionario, en la cual se trató el tema de Control de Inventarios definiendo la necesidad correspondiente, lo cual queda en revisión por parte del mismo. Lo anterior cumpliendo con el 10% de avance establecido. </t>
  </si>
  <si>
    <t>Avance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</si>
</sst>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_-* #,##0.00_-;\-* #,##0.00_-;_-* &quot;-&quot;_-;_-@_-"/>
  </numFmts>
  <fonts count="26" x14ac:knownFonts="1">
    <font>
      <sz val="11"/>
      <color theme="1"/>
      <name val="Calibri"/>
      <family val="2"/>
      <scheme val="minor"/>
    </font>
    <font>
      <b/>
      <sz val="9"/>
      <color theme="1"/>
      <name val="Cambria"/>
      <family val="1"/>
    </font>
    <font>
      <sz val="9"/>
      <color theme="1"/>
      <name val="Cambria"/>
      <family val="1"/>
    </font>
    <font>
      <sz val="9"/>
      <name val="Cambria"/>
      <family val="1"/>
    </font>
    <font>
      <b/>
      <sz val="9"/>
      <color indexed="81"/>
      <name val="Tahoma"/>
      <family val="2"/>
    </font>
    <font>
      <sz val="9"/>
      <color indexed="81"/>
      <name val="Tahoma"/>
      <family val="2"/>
    </font>
    <font>
      <sz val="9"/>
      <color rgb="FFFF0000"/>
      <name val="Cambria"/>
      <family val="1"/>
    </font>
    <font>
      <sz val="11"/>
      <color theme="1"/>
      <name val="Calibri"/>
      <family val="2"/>
      <scheme val="minor"/>
    </font>
    <font>
      <b/>
      <sz val="11"/>
      <color theme="1"/>
      <name val="Calibri"/>
      <family val="2"/>
      <scheme val="minor"/>
    </font>
    <font>
      <b/>
      <sz val="9"/>
      <color theme="1"/>
      <name val="Tahoma"/>
      <family val="2"/>
    </font>
    <font>
      <sz val="9"/>
      <color theme="1"/>
      <name val="Tahoma"/>
      <family val="2"/>
    </font>
    <font>
      <sz val="9"/>
      <color indexed="8"/>
      <name val="Tahoma"/>
      <family val="2"/>
    </font>
    <font>
      <sz val="9"/>
      <name val="Tahoma"/>
      <family val="2"/>
    </font>
    <font>
      <b/>
      <sz val="9"/>
      <name val="Tahoma"/>
      <family val="2"/>
    </font>
    <font>
      <b/>
      <sz val="9"/>
      <color rgb="FF000000"/>
      <name val="Tahoma"/>
      <family val="2"/>
    </font>
    <font>
      <sz val="9"/>
      <color rgb="FF000000"/>
      <name val="Tahoma"/>
      <family val="2"/>
    </font>
    <font>
      <sz val="10"/>
      <color theme="1"/>
      <name val="Calibri"/>
      <family val="2"/>
      <scheme val="minor"/>
    </font>
    <font>
      <sz val="10"/>
      <color rgb="FFCC0000"/>
      <name val="Calibri"/>
      <family val="2"/>
      <scheme val="minor"/>
    </font>
    <font>
      <sz val="10"/>
      <color theme="1"/>
      <name val="Arial"/>
      <family val="2"/>
    </font>
    <font>
      <b/>
      <sz val="10"/>
      <color theme="1"/>
      <name val="Arial"/>
      <family val="2"/>
    </font>
    <font>
      <sz val="10"/>
      <name val="Arial"/>
      <family val="2"/>
    </font>
    <font>
      <b/>
      <sz val="14"/>
      <color theme="1"/>
      <name val="Arial"/>
      <family val="2"/>
    </font>
    <font>
      <sz val="10"/>
      <color rgb="FFFF0000"/>
      <name val="Arial"/>
      <family val="2"/>
    </font>
    <font>
      <sz val="9"/>
      <name val="Arial"/>
      <family val="2"/>
    </font>
    <font>
      <sz val="9"/>
      <color theme="1"/>
      <name val="Arial"/>
      <family val="2"/>
    </font>
    <font>
      <sz val="10"/>
      <color theme="0"/>
      <name val="Arial"/>
      <family val="2"/>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D9D9D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FF00"/>
        <bgColor indexed="64"/>
      </patternFill>
    </fill>
    <fill>
      <patternFill patternType="solid">
        <fgColor rgb="FFCC99FF"/>
        <bgColor indexed="64"/>
      </patternFill>
    </fill>
  </fills>
  <borders count="24">
    <border>
      <left/>
      <right/>
      <top/>
      <bottom/>
      <diagonal/>
    </border>
    <border>
      <left/>
      <right style="medium">
        <color indexed="64"/>
      </right>
      <top/>
      <bottom/>
      <diagonal/>
    </border>
    <border>
      <left style="medium">
        <color indexed="64"/>
      </left>
      <right style="thin">
        <color auto="1"/>
      </right>
      <top style="medium">
        <color indexed="64"/>
      </top>
      <bottom/>
      <diagonal/>
    </border>
    <border>
      <left style="thin">
        <color indexed="64"/>
      </left>
      <right style="thin">
        <color auto="1"/>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style="medium">
        <color indexed="64"/>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s>
  <cellStyleXfs count="3">
    <xf numFmtId="0" fontId="0" fillId="0" borderId="0"/>
    <xf numFmtId="9" fontId="7" fillId="0" borderId="0" applyFont="0" applyFill="0" applyBorder="0" applyAlignment="0" applyProtection="0"/>
    <xf numFmtId="41" fontId="7" fillId="0" borderId="0" applyFont="0" applyFill="0" applyBorder="0" applyAlignment="0" applyProtection="0"/>
  </cellStyleXfs>
  <cellXfs count="181">
    <xf numFmtId="0" fontId="0" fillId="0" borderId="0" xfId="0"/>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justify" vertical="center" wrapText="1"/>
      <protection locked="0"/>
    </xf>
    <xf numFmtId="0" fontId="2" fillId="2" borderId="0"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1"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Fill="1" applyAlignment="1" applyProtection="1">
      <alignment vertical="center"/>
      <protection locked="0"/>
    </xf>
    <xf numFmtId="0" fontId="1" fillId="4" borderId="2" xfId="0" applyFont="1" applyFill="1" applyBorder="1" applyAlignment="1" applyProtection="1">
      <alignment horizontal="center" vertical="center" wrapText="1"/>
      <protection locked="0"/>
    </xf>
    <xf numFmtId="0" fontId="1" fillId="4" borderId="7"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wrapText="1"/>
      <protection locked="0"/>
    </xf>
    <xf numFmtId="0" fontId="1" fillId="4" borderId="3" xfId="0" applyFont="1" applyFill="1" applyBorder="1" applyAlignment="1" applyProtection="1">
      <alignment horizontal="center" vertical="center"/>
      <protection locked="0"/>
    </xf>
    <xf numFmtId="0" fontId="1" fillId="4" borderId="8" xfId="0"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2" fillId="2" borderId="9" xfId="0" applyFont="1" applyFill="1" applyBorder="1" applyAlignment="1" applyProtection="1">
      <alignment horizontal="justify" vertical="center" wrapText="1"/>
    </xf>
    <xf numFmtId="0" fontId="2" fillId="2" borderId="9" xfId="0" applyFont="1" applyFill="1" applyBorder="1" applyAlignment="1" applyProtection="1">
      <alignment horizontal="center" vertical="center" wrapText="1"/>
    </xf>
    <xf numFmtId="9" fontId="3" fillId="2" borderId="9" xfId="0" applyNumberFormat="1"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14" fontId="3" fillId="2" borderId="9" xfId="0" applyNumberFormat="1"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10" fontId="2" fillId="5" borderId="10" xfId="0" applyNumberFormat="1" applyFont="1" applyFill="1" applyBorder="1" applyAlignment="1" applyProtection="1">
      <alignment horizontal="center" vertical="center"/>
      <protection locked="0"/>
    </xf>
    <xf numFmtId="0" fontId="2" fillId="5" borderId="13" xfId="0" applyFont="1" applyFill="1" applyBorder="1"/>
    <xf numFmtId="0" fontId="2" fillId="0" borderId="9" xfId="0" applyFont="1" applyBorder="1" applyAlignment="1">
      <alignment horizontal="justify" vertical="center" wrapText="1"/>
    </xf>
    <xf numFmtId="10" fontId="2" fillId="5" borderId="14" xfId="0" applyNumberFormat="1" applyFont="1" applyFill="1" applyBorder="1" applyAlignment="1" applyProtection="1">
      <alignment horizontal="center" vertical="center"/>
      <protection locked="0"/>
    </xf>
    <xf numFmtId="0" fontId="2" fillId="5" borderId="9" xfId="0" applyFont="1" applyFill="1" applyBorder="1" applyAlignment="1" applyProtection="1">
      <alignment horizontal="justify" vertical="center" wrapText="1"/>
      <protection locked="0"/>
    </xf>
    <xf numFmtId="0" fontId="2" fillId="0" borderId="9" xfId="0" applyFont="1" applyFill="1" applyBorder="1" applyAlignment="1" applyProtection="1">
      <alignment horizontal="justify" vertical="center" wrapText="1"/>
      <protection locked="0"/>
    </xf>
    <xf numFmtId="0" fontId="2" fillId="5" borderId="9" xfId="0" applyFont="1" applyFill="1" applyBorder="1" applyProtection="1">
      <protection locked="0"/>
    </xf>
    <xf numFmtId="10" fontId="2" fillId="5" borderId="14" xfId="0" applyNumberFormat="1" applyFont="1" applyFill="1" applyBorder="1" applyAlignment="1" applyProtection="1">
      <alignment horizontal="center" vertical="center" wrapText="1"/>
      <protection locked="0"/>
    </xf>
    <xf numFmtId="0" fontId="2" fillId="5" borderId="9" xfId="0" applyFont="1" applyFill="1" applyBorder="1" applyAlignment="1" applyProtection="1">
      <alignment wrapText="1"/>
      <protection locked="0"/>
    </xf>
    <xf numFmtId="0" fontId="2" fillId="0" borderId="0" xfId="0" applyFont="1" applyBorder="1" applyAlignment="1">
      <alignment horizontal="center" vertical="center" wrapText="1"/>
    </xf>
    <xf numFmtId="0" fontId="2" fillId="0" borderId="0" xfId="0" applyFont="1" applyBorder="1" applyAlignment="1">
      <alignment horizontal="justify"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xf numFmtId="0" fontId="2" fillId="0" borderId="0" xfId="0" applyFont="1" applyFill="1"/>
    <xf numFmtId="0" fontId="2" fillId="0" borderId="0" xfId="0" applyFont="1" applyAlignment="1">
      <alignment horizontal="center"/>
    </xf>
    <xf numFmtId="0" fontId="2" fillId="0" borderId="0" xfId="0" applyFont="1" applyAlignment="1">
      <alignment horizontal="justify"/>
    </xf>
    <xf numFmtId="0" fontId="2" fillId="7" borderId="9" xfId="0" applyFont="1" applyFill="1" applyBorder="1" applyAlignment="1" applyProtection="1">
      <alignment horizontal="center" vertical="center" wrapText="1"/>
    </xf>
    <xf numFmtId="0" fontId="2" fillId="0" borderId="9" xfId="0" applyFont="1" applyBorder="1" applyAlignment="1">
      <alignment horizontal="justify" vertical="top" wrapText="1"/>
    </xf>
    <xf numFmtId="0" fontId="2" fillId="6" borderId="9" xfId="0" applyFont="1" applyFill="1" applyBorder="1" applyAlignment="1">
      <alignment wrapText="1"/>
    </xf>
    <xf numFmtId="0" fontId="9" fillId="0" borderId="0" xfId="0" applyFont="1" applyAlignment="1">
      <alignment vertical="center"/>
    </xf>
    <xf numFmtId="0" fontId="10" fillId="0" borderId="0" xfId="0" applyFont="1" applyAlignment="1">
      <alignment vertical="center" wrapText="1"/>
    </xf>
    <xf numFmtId="0" fontId="9" fillId="8" borderId="9" xfId="0" applyFont="1" applyFill="1" applyBorder="1" applyAlignment="1" applyProtection="1">
      <alignment horizontal="center" vertical="center" wrapText="1"/>
      <protection locked="0"/>
    </xf>
    <xf numFmtId="0" fontId="9" fillId="8" borderId="9" xfId="0" applyFont="1" applyFill="1" applyBorder="1" applyAlignment="1" applyProtection="1">
      <alignment horizontal="center" vertical="center"/>
      <protection locked="0"/>
    </xf>
    <xf numFmtId="0" fontId="11" fillId="9" borderId="9" xfId="0" applyFont="1" applyFill="1" applyBorder="1" applyAlignment="1">
      <alignment horizontal="justify" vertical="center" wrapText="1"/>
    </xf>
    <xf numFmtId="0" fontId="10" fillId="0" borderId="9" xfId="0" applyFont="1" applyFill="1" applyBorder="1" applyAlignment="1">
      <alignment horizontal="center" vertical="center"/>
    </xf>
    <xf numFmtId="0" fontId="12" fillId="2" borderId="9" xfId="0" applyFont="1" applyFill="1" applyBorder="1" applyAlignment="1">
      <alignment horizontal="justify" vertical="center" wrapText="1"/>
    </xf>
    <xf numFmtId="0" fontId="13" fillId="0" borderId="9" xfId="0" applyFont="1" applyFill="1" applyBorder="1" applyAlignment="1">
      <alignment horizontal="justify" vertical="center" wrapText="1"/>
    </xf>
    <xf numFmtId="0" fontId="9" fillId="10" borderId="9" xfId="0" applyFont="1" applyFill="1" applyBorder="1" applyAlignment="1">
      <alignment horizontal="justify" vertical="center" wrapText="1"/>
    </xf>
    <xf numFmtId="0" fontId="12" fillId="10" borderId="9" xfId="0" applyFont="1" applyFill="1" applyBorder="1" applyAlignment="1">
      <alignment horizontal="justify" vertical="center" wrapText="1"/>
    </xf>
    <xf numFmtId="9" fontId="12" fillId="10" borderId="9" xfId="0" applyNumberFormat="1" applyFont="1" applyFill="1" applyBorder="1" applyAlignment="1">
      <alignment horizontal="justify" vertical="center" wrapText="1"/>
    </xf>
    <xf numFmtId="9" fontId="10" fillId="10" borderId="9" xfId="0" applyNumberFormat="1" applyFont="1" applyFill="1" applyBorder="1" applyAlignment="1">
      <alignment horizontal="justify" vertical="center" wrapText="1"/>
    </xf>
    <xf numFmtId="10" fontId="10" fillId="10" borderId="9" xfId="0" applyNumberFormat="1" applyFont="1" applyFill="1" applyBorder="1" applyAlignment="1">
      <alignment vertical="center"/>
    </xf>
    <xf numFmtId="164" fontId="10" fillId="10" borderId="9" xfId="0" applyNumberFormat="1" applyFont="1" applyFill="1" applyBorder="1" applyAlignment="1">
      <alignment vertical="center"/>
    </xf>
    <xf numFmtId="9" fontId="10" fillId="10" borderId="9" xfId="1" applyFont="1" applyFill="1" applyBorder="1" applyAlignment="1">
      <alignment horizontal="center" vertical="center"/>
    </xf>
    <xf numFmtId="164" fontId="12" fillId="10" borderId="9" xfId="1" applyNumberFormat="1" applyFont="1" applyFill="1" applyBorder="1" applyAlignment="1">
      <alignment horizontal="center" vertical="center"/>
    </xf>
    <xf numFmtId="9" fontId="12" fillId="10" borderId="9" xfId="1" applyFont="1" applyFill="1" applyBorder="1" applyAlignment="1">
      <alignment horizontal="center" vertical="center"/>
    </xf>
    <xf numFmtId="0" fontId="9" fillId="0" borderId="0" xfId="0" applyFont="1" applyAlignment="1">
      <alignment vertical="center" wrapText="1"/>
    </xf>
    <xf numFmtId="0" fontId="14" fillId="11" borderId="18" xfId="0" applyFont="1" applyFill="1" applyBorder="1" applyAlignment="1">
      <alignment horizontal="center" vertical="center" wrapText="1"/>
    </xf>
    <xf numFmtId="0" fontId="14" fillId="11" borderId="19" xfId="0" applyFont="1" applyFill="1" applyBorder="1" applyAlignment="1">
      <alignment horizontal="center" vertical="center" wrapText="1"/>
    </xf>
    <xf numFmtId="0" fontId="15" fillId="0" borderId="18" xfId="0" applyFont="1" applyBorder="1" applyAlignment="1">
      <alignment horizontal="justify" vertical="center" wrapText="1"/>
    </xf>
    <xf numFmtId="0" fontId="15" fillId="12" borderId="18" xfId="0" applyFont="1" applyFill="1" applyBorder="1" applyAlignment="1">
      <alignment vertical="center" wrapText="1"/>
    </xf>
    <xf numFmtId="0" fontId="15" fillId="0" borderId="18" xfId="0" applyFont="1" applyBorder="1" applyAlignment="1">
      <alignment vertical="center" wrapText="1"/>
    </xf>
    <xf numFmtId="0" fontId="16" fillId="0" borderId="9" xfId="0" applyFont="1" applyBorder="1" applyAlignment="1">
      <alignment horizontal="justify" vertical="center" wrapText="1"/>
    </xf>
    <xf numFmtId="0" fontId="17" fillId="12" borderId="9" xfId="0" applyFont="1" applyFill="1" applyBorder="1" applyAlignment="1">
      <alignment horizontal="justify" vertical="center" wrapText="1"/>
    </xf>
    <xf numFmtId="0" fontId="16" fillId="12" borderId="9" xfId="0" applyFont="1" applyFill="1" applyBorder="1" applyAlignment="1">
      <alignment horizontal="justify" vertical="center" wrapText="1"/>
    </xf>
    <xf numFmtId="0" fontId="16" fillId="13" borderId="9" xfId="0" applyFont="1" applyFill="1" applyBorder="1" applyAlignment="1">
      <alignment horizontal="justify" vertical="center" wrapText="1"/>
    </xf>
    <xf numFmtId="0" fontId="15" fillId="13" borderId="18" xfId="0" applyFont="1" applyFill="1" applyBorder="1" applyAlignment="1">
      <alignment vertical="center" wrapText="1"/>
    </xf>
    <xf numFmtId="0" fontId="16" fillId="8" borderId="9" xfId="0" applyFont="1" applyFill="1" applyBorder="1" applyAlignment="1">
      <alignment horizontal="center" vertical="center" wrapText="1"/>
    </xf>
    <xf numFmtId="0" fontId="9" fillId="0" borderId="0" xfId="0" applyFont="1" applyAlignment="1">
      <alignment horizontal="center" vertical="center" wrapText="1"/>
    </xf>
    <xf numFmtId="0" fontId="9" fillId="0" borderId="22" xfId="0" applyFont="1" applyBorder="1" applyAlignment="1">
      <alignment vertical="center" wrapText="1"/>
    </xf>
    <xf numFmtId="0" fontId="8" fillId="0" borderId="22" xfId="0" applyFont="1" applyBorder="1"/>
    <xf numFmtId="0" fontId="2" fillId="0" borderId="0" xfId="0" applyFont="1" applyAlignment="1">
      <alignment vertical="center"/>
    </xf>
    <xf numFmtId="0" fontId="2" fillId="0" borderId="9" xfId="0" applyFont="1" applyFill="1" applyBorder="1" applyAlignment="1">
      <alignment horizontal="justify" vertical="center" wrapText="1"/>
    </xf>
    <xf numFmtId="0" fontId="2" fillId="14" borderId="9" xfId="0" applyFont="1" applyFill="1" applyBorder="1" applyAlignment="1">
      <alignment horizontal="justify" vertical="center" wrapText="1"/>
    </xf>
    <xf numFmtId="0" fontId="10" fillId="0" borderId="0" xfId="0" applyFont="1" applyAlignment="1">
      <alignment horizontal="justify" vertical="center" wrapText="1"/>
    </xf>
    <xf numFmtId="164" fontId="10" fillId="10" borderId="9" xfId="1" applyNumberFormat="1" applyFont="1" applyFill="1" applyBorder="1" applyAlignment="1">
      <alignment horizontal="justify" vertical="center" wrapText="1"/>
    </xf>
    <xf numFmtId="164" fontId="12" fillId="10" borderId="9" xfId="1" applyNumberFormat="1" applyFont="1" applyFill="1" applyBorder="1" applyAlignment="1">
      <alignment horizontal="justify" vertical="center" wrapText="1"/>
    </xf>
    <xf numFmtId="164" fontId="10" fillId="10" borderId="9" xfId="0" applyNumberFormat="1" applyFont="1" applyFill="1" applyBorder="1" applyAlignment="1">
      <alignment horizontal="justify" vertical="center" wrapText="1"/>
    </xf>
    <xf numFmtId="9" fontId="10" fillId="10" borderId="9" xfId="1" applyFont="1" applyFill="1" applyBorder="1" applyAlignment="1">
      <alignment horizontal="justify" vertical="center" wrapText="1"/>
    </xf>
    <xf numFmtId="0" fontId="9" fillId="8" borderId="0" xfId="0" applyFont="1" applyFill="1" applyBorder="1" applyAlignment="1" applyProtection="1">
      <alignment horizontal="justify" vertical="center" wrapText="1"/>
      <protection locked="0"/>
    </xf>
    <xf numFmtId="164" fontId="10" fillId="10" borderId="0" xfId="1" applyNumberFormat="1" applyFont="1" applyFill="1" applyBorder="1" applyAlignment="1">
      <alignment horizontal="justify" vertical="center" wrapText="1"/>
    </xf>
    <xf numFmtId="164" fontId="12" fillId="10" borderId="0" xfId="1" applyNumberFormat="1" applyFont="1" applyFill="1" applyBorder="1" applyAlignment="1">
      <alignment horizontal="justify" vertical="center" wrapText="1"/>
    </xf>
    <xf numFmtId="9" fontId="10" fillId="10" borderId="0" xfId="1" applyFont="1" applyFill="1" applyBorder="1" applyAlignment="1">
      <alignment horizontal="justify" vertical="center" wrapText="1"/>
    </xf>
    <xf numFmtId="9" fontId="12" fillId="10" borderId="0" xfId="1" applyFont="1" applyFill="1" applyBorder="1" applyAlignment="1">
      <alignment horizontal="justify" vertical="center" wrapText="1"/>
    </xf>
    <xf numFmtId="0" fontId="2" fillId="15" borderId="9" xfId="0" applyFont="1" applyFill="1" applyBorder="1" applyAlignment="1" applyProtection="1">
      <alignment horizontal="center" vertical="center" wrapText="1"/>
    </xf>
    <xf numFmtId="9" fontId="3" fillId="14" borderId="9" xfId="0" applyNumberFormat="1" applyFont="1" applyFill="1" applyBorder="1" applyAlignment="1" applyProtection="1">
      <alignment horizontal="center" vertical="center" wrapText="1"/>
    </xf>
    <xf numFmtId="0" fontId="3" fillId="0" borderId="13" xfId="0" applyFont="1" applyFill="1" applyBorder="1" applyAlignment="1" applyProtection="1">
      <alignment horizontal="justify" vertical="center" wrapText="1"/>
      <protection locked="0"/>
    </xf>
    <xf numFmtId="0" fontId="18" fillId="0" borderId="0" xfId="0" applyFont="1" applyFill="1" applyAlignment="1">
      <alignment vertical="center" wrapText="1"/>
    </xf>
    <xf numFmtId="0" fontId="18" fillId="0" borderId="0" xfId="0" applyFont="1" applyFill="1" applyAlignment="1">
      <alignment horizontal="justify" vertical="center" wrapText="1"/>
    </xf>
    <xf numFmtId="0" fontId="19" fillId="0" borderId="9"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protection locked="0"/>
    </xf>
    <xf numFmtId="0" fontId="20" fillId="0" borderId="9" xfId="0" applyFont="1" applyFill="1" applyBorder="1" applyAlignment="1">
      <alignment horizontal="justify" vertical="center" wrapText="1"/>
    </xf>
    <xf numFmtId="0" fontId="19" fillId="0" borderId="9" xfId="0" applyFont="1" applyFill="1" applyBorder="1" applyAlignment="1">
      <alignment horizontal="justify" vertical="center" wrapText="1"/>
    </xf>
    <xf numFmtId="9" fontId="20" fillId="0" borderId="9" xfId="0" applyNumberFormat="1" applyFont="1" applyFill="1" applyBorder="1" applyAlignment="1">
      <alignment horizontal="justify" vertical="center" wrapText="1"/>
    </xf>
    <xf numFmtId="9" fontId="18" fillId="0" borderId="9" xfId="0" applyNumberFormat="1" applyFont="1" applyFill="1" applyBorder="1" applyAlignment="1">
      <alignment horizontal="justify" vertical="center" wrapText="1"/>
    </xf>
    <xf numFmtId="0" fontId="20" fillId="0" borderId="9" xfId="0" applyFont="1" applyFill="1" applyBorder="1" applyAlignment="1">
      <alignment horizontal="center" vertical="center" wrapText="1"/>
    </xf>
    <xf numFmtId="9" fontId="18" fillId="0" borderId="0" xfId="0" applyNumberFormat="1" applyFont="1" applyFill="1" applyAlignment="1">
      <alignment vertical="center" wrapText="1"/>
    </xf>
    <xf numFmtId="165" fontId="18" fillId="0" borderId="0" xfId="2" applyNumberFormat="1" applyFont="1" applyFill="1" applyAlignment="1">
      <alignment vertical="center" wrapText="1"/>
    </xf>
    <xf numFmtId="9" fontId="18" fillId="14" borderId="0" xfId="0" applyNumberFormat="1" applyFont="1" applyFill="1" applyAlignment="1">
      <alignment vertical="center" wrapText="1"/>
    </xf>
    <xf numFmtId="0" fontId="19" fillId="0" borderId="0" xfId="0" applyFont="1" applyFill="1" applyAlignment="1">
      <alignment vertical="center" wrapText="1"/>
    </xf>
    <xf numFmtId="0" fontId="18" fillId="0" borderId="0" xfId="0" applyFont="1" applyFill="1" applyBorder="1" applyAlignment="1">
      <alignment vertical="center" wrapText="1"/>
    </xf>
    <xf numFmtId="0" fontId="18" fillId="0" borderId="0" xfId="0" applyFont="1" applyFill="1" applyBorder="1" applyAlignment="1">
      <alignment horizontal="justify" vertical="center" wrapText="1"/>
    </xf>
    <xf numFmtId="0" fontId="19" fillId="0" borderId="0" xfId="0" applyFont="1" applyFill="1" applyBorder="1" applyAlignment="1">
      <alignment vertical="center" wrapText="1"/>
    </xf>
    <xf numFmtId="0" fontId="19" fillId="0" borderId="23" xfId="0" applyFont="1" applyFill="1" applyBorder="1" applyAlignment="1">
      <alignment vertical="center" wrapText="1"/>
    </xf>
    <xf numFmtId="10" fontId="19" fillId="0" borderId="19" xfId="0" applyNumberFormat="1" applyFont="1" applyFill="1" applyBorder="1" applyAlignment="1">
      <alignment vertical="center" wrapText="1"/>
    </xf>
    <xf numFmtId="2" fontId="19" fillId="0" borderId="0" xfId="0" applyNumberFormat="1" applyFont="1" applyFill="1" applyAlignment="1">
      <alignment vertical="center" wrapText="1"/>
    </xf>
    <xf numFmtId="0" fontId="18" fillId="0" borderId="0" xfId="0" applyFont="1" applyAlignment="1">
      <alignment horizontal="center"/>
    </xf>
    <xf numFmtId="0" fontId="18" fillId="0" borderId="0" xfId="0" applyFont="1"/>
    <xf numFmtId="0" fontId="18" fillId="0" borderId="0" xfId="0" applyFont="1" applyAlignment="1">
      <alignment horizontal="justify"/>
    </xf>
    <xf numFmtId="0" fontId="18" fillId="0" borderId="0" xfId="0" applyFont="1" applyFill="1"/>
    <xf numFmtId="0" fontId="19" fillId="2" borderId="0" xfId="0" applyFont="1" applyFill="1" applyBorder="1" applyAlignment="1" applyProtection="1">
      <alignment vertical="center" wrapText="1"/>
      <protection locked="0"/>
    </xf>
    <xf numFmtId="0" fontId="19" fillId="2" borderId="0" xfId="0" applyFont="1" applyFill="1" applyBorder="1" applyAlignment="1" applyProtection="1">
      <alignment horizontal="justify" vertical="center" wrapText="1"/>
      <protection locked="0"/>
    </xf>
    <xf numFmtId="0" fontId="18" fillId="2" borderId="0" xfId="0" applyFont="1" applyFill="1" applyBorder="1" applyAlignment="1" applyProtection="1">
      <alignment horizontal="left" vertical="center"/>
      <protection locked="0"/>
    </xf>
    <xf numFmtId="0" fontId="18" fillId="2" borderId="0" xfId="0" applyFont="1" applyFill="1" applyBorder="1" applyAlignment="1" applyProtection="1">
      <alignment horizontal="center" vertical="center"/>
      <protection locked="0"/>
    </xf>
    <xf numFmtId="0" fontId="18" fillId="2" borderId="0" xfId="0" applyFont="1" applyFill="1" applyBorder="1" applyAlignment="1" applyProtection="1">
      <alignment horizontal="center" vertical="center" wrapText="1"/>
      <protection locked="0"/>
    </xf>
    <xf numFmtId="0" fontId="18" fillId="0" borderId="0" xfId="0" applyFont="1" applyAlignment="1" applyProtection="1">
      <alignment vertical="center"/>
      <protection locked="0"/>
    </xf>
    <xf numFmtId="0" fontId="19" fillId="4" borderId="3" xfId="0" applyFont="1" applyFill="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18" fillId="0" borderId="0" xfId="0" applyFont="1" applyBorder="1" applyAlignment="1">
      <alignment horizontal="justify"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9" fillId="0" borderId="0" xfId="0" applyFont="1"/>
    <xf numFmtId="0" fontId="19" fillId="4" borderId="9" xfId="0" applyFont="1" applyFill="1" applyBorder="1" applyAlignment="1" applyProtection="1">
      <alignment horizontal="center" vertical="center" wrapText="1"/>
      <protection locked="0"/>
    </xf>
    <xf numFmtId="0" fontId="19" fillId="4" borderId="9"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3" borderId="9" xfId="0" applyFont="1" applyFill="1" applyBorder="1" applyAlignment="1" applyProtection="1">
      <alignment horizontal="center" vertical="center" wrapText="1"/>
      <protection locked="0"/>
    </xf>
    <xf numFmtId="9" fontId="18" fillId="0" borderId="9" xfId="1" applyNumberFormat="1" applyFont="1" applyFill="1" applyBorder="1" applyAlignment="1">
      <alignment horizontal="center" vertical="center"/>
    </xf>
    <xf numFmtId="0" fontId="22" fillId="0" borderId="0" xfId="0" applyFont="1" applyFill="1" applyAlignment="1">
      <alignment vertical="center" wrapText="1"/>
    </xf>
    <xf numFmtId="10" fontId="20" fillId="0" borderId="9" xfId="1" applyNumberFormat="1" applyFont="1" applyFill="1" applyBorder="1" applyAlignment="1">
      <alignment vertical="center"/>
    </xf>
    <xf numFmtId="165" fontId="18" fillId="0" borderId="9" xfId="2" applyNumberFormat="1" applyFont="1" applyFill="1" applyBorder="1" applyAlignment="1">
      <alignment horizontal="center" vertical="center"/>
    </xf>
    <xf numFmtId="164" fontId="20" fillId="0" borderId="9" xfId="1" applyNumberFormat="1" applyFont="1" applyFill="1" applyBorder="1" applyAlignment="1">
      <alignment horizontal="justify" vertical="top" wrapText="1"/>
    </xf>
    <xf numFmtId="0" fontId="24" fillId="2" borderId="9" xfId="0" applyFont="1" applyFill="1" applyBorder="1" applyAlignment="1" applyProtection="1">
      <alignment horizontal="justify" vertical="center" wrapText="1"/>
    </xf>
    <xf numFmtId="9" fontId="23" fillId="2" borderId="9" xfId="0" applyNumberFormat="1"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14" fontId="23" fillId="2" borderId="9" xfId="0" applyNumberFormat="1" applyFont="1" applyFill="1" applyBorder="1" applyAlignment="1" applyProtection="1">
      <alignment horizontal="center" vertical="center" wrapText="1"/>
    </xf>
    <xf numFmtId="0" fontId="25" fillId="0" borderId="0" xfId="0" applyFont="1" applyBorder="1" applyAlignment="1">
      <alignment horizontal="center" vertical="center"/>
    </xf>
    <xf numFmtId="0" fontId="18" fillId="0" borderId="9" xfId="0" applyFont="1" applyFill="1" applyBorder="1" applyAlignment="1" applyProtection="1">
      <alignment horizontal="center" vertical="center" wrapText="1"/>
      <protection locked="0"/>
    </xf>
    <xf numFmtId="0" fontId="18" fillId="0" borderId="9" xfId="0" applyFont="1" applyFill="1" applyBorder="1" applyAlignment="1">
      <alignment vertical="center"/>
    </xf>
    <xf numFmtId="0" fontId="2" fillId="5" borderId="9" xfId="0" applyFont="1" applyFill="1" applyBorder="1" applyAlignment="1" applyProtection="1">
      <alignment horizontal="justify" wrapText="1"/>
      <protection locked="0"/>
    </xf>
    <xf numFmtId="0" fontId="2" fillId="5" borderId="9" xfId="0" applyFont="1" applyFill="1" applyBorder="1" applyAlignment="1" applyProtection="1">
      <alignment horizontal="left" vertical="center" wrapText="1"/>
      <protection locked="0"/>
    </xf>
    <xf numFmtId="10" fontId="3" fillId="5" borderId="10" xfId="0" applyNumberFormat="1"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3" xfId="0" applyFont="1" applyFill="1" applyBorder="1" applyAlignment="1" applyProtection="1">
      <alignment horizontal="justify" vertical="center" wrapText="1"/>
    </xf>
    <xf numFmtId="0" fontId="2" fillId="2" borderId="15" xfId="0" applyFont="1" applyFill="1" applyBorder="1" applyAlignment="1" applyProtection="1">
      <alignment horizontal="justify" vertical="center" wrapText="1"/>
    </xf>
    <xf numFmtId="0" fontId="2" fillId="2" borderId="16" xfId="0" applyFont="1" applyFill="1" applyBorder="1" applyAlignment="1" applyProtection="1">
      <alignment horizontal="justify" vertical="center" wrapText="1"/>
    </xf>
    <xf numFmtId="0" fontId="15" fillId="0" borderId="20" xfId="0" applyFont="1" applyBorder="1" applyAlignment="1">
      <alignment horizontal="justify" vertical="center" wrapText="1"/>
    </xf>
    <xf numFmtId="0" fontId="15" fillId="0" borderId="21" xfId="0" applyFont="1" applyBorder="1" applyAlignment="1">
      <alignment horizontal="justify" vertical="center" wrapText="1"/>
    </xf>
    <xf numFmtId="0" fontId="15" fillId="0" borderId="5" xfId="0" applyFont="1" applyBorder="1" applyAlignment="1">
      <alignment horizontal="justify" vertical="center" wrapText="1"/>
    </xf>
    <xf numFmtId="164" fontId="10" fillId="10" borderId="9" xfId="1" applyNumberFormat="1" applyFont="1" applyFill="1" applyBorder="1" applyAlignment="1">
      <alignment horizontal="center" vertical="center"/>
    </xf>
    <xf numFmtId="164" fontId="12" fillId="10" borderId="9" xfId="1" applyNumberFormat="1" applyFont="1" applyFill="1" applyBorder="1" applyAlignment="1">
      <alignment horizontal="center" vertical="center"/>
    </xf>
    <xf numFmtId="9" fontId="10" fillId="10" borderId="12" xfId="1" applyFont="1" applyFill="1" applyBorder="1" applyAlignment="1">
      <alignment horizontal="center" vertical="center"/>
    </xf>
    <xf numFmtId="9" fontId="10" fillId="10" borderId="17" xfId="1" applyFont="1" applyFill="1" applyBorder="1" applyAlignment="1">
      <alignment horizontal="center" vertical="center"/>
    </xf>
    <xf numFmtId="9" fontId="10" fillId="10" borderId="11" xfId="1" applyFont="1" applyFill="1" applyBorder="1" applyAlignment="1">
      <alignment horizontal="center" vertical="center"/>
    </xf>
    <xf numFmtId="164" fontId="10" fillId="10" borderId="12" xfId="1" applyNumberFormat="1" applyFont="1" applyFill="1" applyBorder="1" applyAlignment="1">
      <alignment horizontal="center" vertical="center"/>
    </xf>
    <xf numFmtId="164" fontId="10" fillId="10" borderId="17" xfId="1" applyNumberFormat="1" applyFont="1" applyFill="1" applyBorder="1" applyAlignment="1">
      <alignment horizontal="center" vertical="center"/>
    </xf>
    <xf numFmtId="164" fontId="10" fillId="10" borderId="11" xfId="1" applyNumberFormat="1" applyFont="1" applyFill="1" applyBorder="1" applyAlignment="1">
      <alignment horizontal="center" vertical="center"/>
    </xf>
    <xf numFmtId="0" fontId="21" fillId="0" borderId="0" xfId="0" applyFont="1" applyFill="1" applyAlignment="1">
      <alignment horizontal="center" vertical="center" wrapText="1"/>
    </xf>
    <xf numFmtId="0" fontId="19" fillId="0" borderId="9" xfId="0" applyFont="1" applyFill="1" applyBorder="1" applyAlignment="1">
      <alignment horizontal="center" vertical="center" wrapText="1"/>
    </xf>
    <xf numFmtId="0" fontId="23" fillId="2" borderId="9" xfId="0" applyFont="1" applyFill="1" applyBorder="1" applyAlignment="1" applyProtection="1">
      <alignment horizontal="center" vertical="center" wrapText="1"/>
    </xf>
    <xf numFmtId="0" fontId="24" fillId="2" borderId="9" xfId="0" applyFont="1" applyFill="1" applyBorder="1" applyAlignment="1" applyProtection="1">
      <alignment horizontal="justify" vertical="center" wrapText="1"/>
    </xf>
    <xf numFmtId="0" fontId="19" fillId="0" borderId="0" xfId="0" applyFont="1" applyAlignment="1">
      <alignment horizontal="center"/>
    </xf>
    <xf numFmtId="0" fontId="19" fillId="3" borderId="9" xfId="0" applyFont="1" applyFill="1" applyBorder="1" applyAlignment="1" applyProtection="1">
      <alignment horizontal="center" vertical="center" wrapText="1"/>
      <protection locked="0"/>
    </xf>
    <xf numFmtId="0" fontId="19" fillId="0" borderId="9" xfId="0" applyFont="1" applyFill="1" applyBorder="1" applyAlignment="1" applyProtection="1">
      <alignment horizontal="center" vertical="center"/>
      <protection locked="0"/>
    </xf>
  </cellXfs>
  <cellStyles count="3">
    <cellStyle name="Millares [0]" xfId="2" builtinId="6"/>
    <cellStyle name="Normal" xfId="0" builtinId="0"/>
    <cellStyle name="Porcentaj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13</xdr:row>
      <xdr:rowOff>104775</xdr:rowOff>
    </xdr:from>
    <xdr:to>
      <xdr:col>8</xdr:col>
      <xdr:colOff>3600012</xdr:colOff>
      <xdr:row>13</xdr:row>
      <xdr:rowOff>495251</xdr:rowOff>
    </xdr:to>
    <xdr:pic>
      <xdr:nvPicPr>
        <xdr:cNvPr id="2" name="Imagen 1">
          <a:extLst>
            <a:ext uri="{FF2B5EF4-FFF2-40B4-BE49-F238E27FC236}">
              <a16:creationId xmlns="" xmlns:a16="http://schemas.microsoft.com/office/drawing/2014/main" id="{1CC7D79F-5846-4D47-A6ED-0C639FF2B9AB}"/>
            </a:ext>
          </a:extLst>
        </xdr:cNvPr>
        <xdr:cNvPicPr>
          <a:picLocks noChangeAspect="1"/>
        </xdr:cNvPicPr>
      </xdr:nvPicPr>
      <xdr:blipFill>
        <a:blip xmlns:r="http://schemas.openxmlformats.org/officeDocument/2006/relationships" r:embed="rId1"/>
        <a:stretch>
          <a:fillRect/>
        </a:stretch>
      </xdr:blipFill>
      <xdr:spPr>
        <a:xfrm>
          <a:off x="12296775" y="5943600"/>
          <a:ext cx="3504762" cy="390476"/>
        </a:xfrm>
        <a:prstGeom prst="rect">
          <a:avLst/>
        </a:prstGeom>
      </xdr:spPr>
    </xdr:pic>
    <xdr:clientData/>
  </xdr:twoCellAnchor>
  <xdr:twoCellAnchor editAs="oneCell">
    <xdr:from>
      <xdr:col>8</xdr:col>
      <xdr:colOff>57151</xdr:colOff>
      <xdr:row>14</xdr:row>
      <xdr:rowOff>57150</xdr:rowOff>
    </xdr:from>
    <xdr:to>
      <xdr:col>8</xdr:col>
      <xdr:colOff>3600450</xdr:colOff>
      <xdr:row>14</xdr:row>
      <xdr:rowOff>504044</xdr:rowOff>
    </xdr:to>
    <xdr:pic>
      <xdr:nvPicPr>
        <xdr:cNvPr id="3" name="Imagen 2">
          <a:extLst>
            <a:ext uri="{FF2B5EF4-FFF2-40B4-BE49-F238E27FC236}">
              <a16:creationId xmlns="" xmlns:a16="http://schemas.microsoft.com/office/drawing/2014/main" id="{3BDA3A10-622F-4F91-B71F-F419FCAF9E45}"/>
            </a:ext>
          </a:extLst>
        </xdr:cNvPr>
        <xdr:cNvPicPr>
          <a:picLocks noChangeAspect="1"/>
        </xdr:cNvPicPr>
      </xdr:nvPicPr>
      <xdr:blipFill>
        <a:blip xmlns:r="http://schemas.openxmlformats.org/officeDocument/2006/relationships" r:embed="rId2"/>
        <a:stretch>
          <a:fillRect/>
        </a:stretch>
      </xdr:blipFill>
      <xdr:spPr>
        <a:xfrm>
          <a:off x="12258676" y="6600825"/>
          <a:ext cx="3543299" cy="446894"/>
        </a:xfrm>
        <a:prstGeom prst="rect">
          <a:avLst/>
        </a:prstGeom>
      </xdr:spPr>
    </xdr:pic>
    <xdr:clientData/>
  </xdr:twoCellAnchor>
  <xdr:twoCellAnchor editAs="oneCell">
    <xdr:from>
      <xdr:col>8</xdr:col>
      <xdr:colOff>98612</xdr:colOff>
      <xdr:row>15</xdr:row>
      <xdr:rowOff>50426</xdr:rowOff>
    </xdr:from>
    <xdr:to>
      <xdr:col>8</xdr:col>
      <xdr:colOff>3641912</xdr:colOff>
      <xdr:row>15</xdr:row>
      <xdr:rowOff>445021</xdr:rowOff>
    </xdr:to>
    <xdr:pic>
      <xdr:nvPicPr>
        <xdr:cNvPr id="4" name="Imagen 3">
          <a:extLst>
            <a:ext uri="{FF2B5EF4-FFF2-40B4-BE49-F238E27FC236}">
              <a16:creationId xmlns="" xmlns:a16="http://schemas.microsoft.com/office/drawing/2014/main" id="{925666CA-FB46-4CCD-9FFA-37E0CAE852AF}"/>
            </a:ext>
          </a:extLst>
        </xdr:cNvPr>
        <xdr:cNvPicPr>
          <a:picLocks noChangeAspect="1"/>
        </xdr:cNvPicPr>
      </xdr:nvPicPr>
      <xdr:blipFill>
        <a:blip xmlns:r="http://schemas.openxmlformats.org/officeDocument/2006/relationships" r:embed="rId3"/>
        <a:stretch>
          <a:fillRect/>
        </a:stretch>
      </xdr:blipFill>
      <xdr:spPr>
        <a:xfrm>
          <a:off x="12313024" y="7289426"/>
          <a:ext cx="3543300" cy="394595"/>
        </a:xfrm>
        <a:prstGeom prst="rect">
          <a:avLst/>
        </a:prstGeom>
      </xdr:spPr>
    </xdr:pic>
    <xdr:clientData/>
  </xdr:twoCellAnchor>
  <xdr:twoCellAnchor editAs="oneCell">
    <xdr:from>
      <xdr:col>8</xdr:col>
      <xdr:colOff>114300</xdr:colOff>
      <xdr:row>16</xdr:row>
      <xdr:rowOff>180975</xdr:rowOff>
    </xdr:from>
    <xdr:to>
      <xdr:col>8</xdr:col>
      <xdr:colOff>3623865</xdr:colOff>
      <xdr:row>16</xdr:row>
      <xdr:rowOff>533400</xdr:rowOff>
    </xdr:to>
    <xdr:pic>
      <xdr:nvPicPr>
        <xdr:cNvPr id="5" name="Imagen 4">
          <a:extLst>
            <a:ext uri="{FF2B5EF4-FFF2-40B4-BE49-F238E27FC236}">
              <a16:creationId xmlns="" xmlns:a16="http://schemas.microsoft.com/office/drawing/2014/main" id="{2F32028F-2F43-4D8F-B17B-D2392992B926}"/>
            </a:ext>
          </a:extLst>
        </xdr:cNvPr>
        <xdr:cNvPicPr>
          <a:picLocks noChangeAspect="1"/>
        </xdr:cNvPicPr>
      </xdr:nvPicPr>
      <xdr:blipFill>
        <a:blip xmlns:r="http://schemas.openxmlformats.org/officeDocument/2006/relationships" r:embed="rId4"/>
        <a:stretch>
          <a:fillRect/>
        </a:stretch>
      </xdr:blipFill>
      <xdr:spPr>
        <a:xfrm>
          <a:off x="12315825" y="7953375"/>
          <a:ext cx="3509565" cy="352425"/>
        </a:xfrm>
        <a:prstGeom prst="rect">
          <a:avLst/>
        </a:prstGeom>
      </xdr:spPr>
    </xdr:pic>
    <xdr:clientData/>
  </xdr:twoCellAnchor>
  <xdr:twoCellAnchor editAs="oneCell">
    <xdr:from>
      <xdr:col>8</xdr:col>
      <xdr:colOff>361949</xdr:colOff>
      <xdr:row>17</xdr:row>
      <xdr:rowOff>47625</xdr:rowOff>
    </xdr:from>
    <xdr:to>
      <xdr:col>8</xdr:col>
      <xdr:colOff>3571874</xdr:colOff>
      <xdr:row>17</xdr:row>
      <xdr:rowOff>1172938</xdr:rowOff>
    </xdr:to>
    <xdr:pic>
      <xdr:nvPicPr>
        <xdr:cNvPr id="6" name="Imagen 5">
          <a:extLst>
            <a:ext uri="{FF2B5EF4-FFF2-40B4-BE49-F238E27FC236}">
              <a16:creationId xmlns="" xmlns:a16="http://schemas.microsoft.com/office/drawing/2014/main" id="{37AF6E0F-88BE-4433-983E-93F0D2AB02E3}"/>
            </a:ext>
          </a:extLst>
        </xdr:cNvPr>
        <xdr:cNvPicPr>
          <a:picLocks noChangeAspect="1"/>
        </xdr:cNvPicPr>
      </xdr:nvPicPr>
      <xdr:blipFill>
        <a:blip xmlns:r="http://schemas.openxmlformats.org/officeDocument/2006/relationships" r:embed="rId5"/>
        <a:stretch>
          <a:fillRect/>
        </a:stretch>
      </xdr:blipFill>
      <xdr:spPr>
        <a:xfrm>
          <a:off x="12563474" y="8515350"/>
          <a:ext cx="3209925" cy="1125313"/>
        </a:xfrm>
        <a:prstGeom prst="rect">
          <a:avLst/>
        </a:prstGeom>
      </xdr:spPr>
    </xdr:pic>
    <xdr:clientData/>
  </xdr:twoCellAnchor>
  <xdr:twoCellAnchor editAs="oneCell">
    <xdr:from>
      <xdr:col>8</xdr:col>
      <xdr:colOff>114300</xdr:colOff>
      <xdr:row>4</xdr:row>
      <xdr:rowOff>276225</xdr:rowOff>
    </xdr:from>
    <xdr:to>
      <xdr:col>8</xdr:col>
      <xdr:colOff>3619062</xdr:colOff>
      <xdr:row>4</xdr:row>
      <xdr:rowOff>571451</xdr:rowOff>
    </xdr:to>
    <xdr:pic>
      <xdr:nvPicPr>
        <xdr:cNvPr id="7" name="Imagen 6">
          <a:extLst>
            <a:ext uri="{FF2B5EF4-FFF2-40B4-BE49-F238E27FC236}">
              <a16:creationId xmlns="" xmlns:a16="http://schemas.microsoft.com/office/drawing/2014/main" id="{EFE2CE4F-A81D-49A0-AAA3-3A0B0040D884}"/>
            </a:ext>
          </a:extLst>
        </xdr:cNvPr>
        <xdr:cNvPicPr>
          <a:picLocks noChangeAspect="1"/>
        </xdr:cNvPicPr>
      </xdr:nvPicPr>
      <xdr:blipFill>
        <a:blip xmlns:r="http://schemas.openxmlformats.org/officeDocument/2006/relationships" r:embed="rId1"/>
        <a:stretch>
          <a:fillRect/>
        </a:stretch>
      </xdr:blipFill>
      <xdr:spPr>
        <a:xfrm>
          <a:off x="12315825" y="990600"/>
          <a:ext cx="3504762" cy="295226"/>
        </a:xfrm>
        <a:prstGeom prst="rect">
          <a:avLst/>
        </a:prstGeom>
      </xdr:spPr>
    </xdr:pic>
    <xdr:clientData/>
  </xdr:twoCellAnchor>
  <xdr:twoCellAnchor editAs="oneCell">
    <xdr:from>
      <xdr:col>8</xdr:col>
      <xdr:colOff>133351</xdr:colOff>
      <xdr:row>5</xdr:row>
      <xdr:rowOff>114300</xdr:rowOff>
    </xdr:from>
    <xdr:to>
      <xdr:col>8</xdr:col>
      <xdr:colOff>3676650</xdr:colOff>
      <xdr:row>5</xdr:row>
      <xdr:rowOff>561194</xdr:rowOff>
    </xdr:to>
    <xdr:pic>
      <xdr:nvPicPr>
        <xdr:cNvPr id="8" name="Imagen 7">
          <a:extLst>
            <a:ext uri="{FF2B5EF4-FFF2-40B4-BE49-F238E27FC236}">
              <a16:creationId xmlns="" xmlns:a16="http://schemas.microsoft.com/office/drawing/2014/main" id="{33CEC153-D8B5-46CA-B650-5AB9A6A47291}"/>
            </a:ext>
          </a:extLst>
        </xdr:cNvPr>
        <xdr:cNvPicPr>
          <a:picLocks noChangeAspect="1"/>
        </xdr:cNvPicPr>
      </xdr:nvPicPr>
      <xdr:blipFill>
        <a:blip xmlns:r="http://schemas.openxmlformats.org/officeDocument/2006/relationships" r:embed="rId2"/>
        <a:stretch>
          <a:fillRect/>
        </a:stretch>
      </xdr:blipFill>
      <xdr:spPr>
        <a:xfrm>
          <a:off x="12334876" y="1619250"/>
          <a:ext cx="3543299" cy="446894"/>
        </a:xfrm>
        <a:prstGeom prst="rect">
          <a:avLst/>
        </a:prstGeom>
      </xdr:spPr>
    </xdr:pic>
    <xdr:clientData/>
  </xdr:twoCellAnchor>
  <xdr:twoCellAnchor editAs="oneCell">
    <xdr:from>
      <xdr:col>8</xdr:col>
      <xdr:colOff>128866</xdr:colOff>
      <xdr:row>7</xdr:row>
      <xdr:rowOff>1163169</xdr:rowOff>
    </xdr:from>
    <xdr:to>
      <xdr:col>8</xdr:col>
      <xdr:colOff>3638431</xdr:colOff>
      <xdr:row>7</xdr:row>
      <xdr:rowOff>1467969</xdr:rowOff>
    </xdr:to>
    <xdr:pic>
      <xdr:nvPicPr>
        <xdr:cNvPr id="9" name="Imagen 8">
          <a:extLst>
            <a:ext uri="{FF2B5EF4-FFF2-40B4-BE49-F238E27FC236}">
              <a16:creationId xmlns="" xmlns:a16="http://schemas.microsoft.com/office/drawing/2014/main" id="{1A016C1B-A68B-4F6A-9D1A-60C23FEB9BB3}"/>
            </a:ext>
          </a:extLst>
        </xdr:cNvPr>
        <xdr:cNvPicPr>
          <a:picLocks noChangeAspect="1"/>
        </xdr:cNvPicPr>
      </xdr:nvPicPr>
      <xdr:blipFill>
        <a:blip xmlns:r="http://schemas.openxmlformats.org/officeDocument/2006/relationships" r:embed="rId4"/>
        <a:stretch>
          <a:fillRect/>
        </a:stretch>
      </xdr:blipFill>
      <xdr:spPr>
        <a:xfrm>
          <a:off x="12343278" y="4009463"/>
          <a:ext cx="3509565" cy="304800"/>
        </a:xfrm>
        <a:prstGeom prst="rect">
          <a:avLst/>
        </a:prstGeom>
      </xdr:spPr>
    </xdr:pic>
    <xdr:clientData/>
  </xdr:twoCellAnchor>
  <xdr:twoCellAnchor editAs="oneCell">
    <xdr:from>
      <xdr:col>8</xdr:col>
      <xdr:colOff>123826</xdr:colOff>
      <xdr:row>8</xdr:row>
      <xdr:rowOff>104776</xdr:rowOff>
    </xdr:from>
    <xdr:to>
      <xdr:col>8</xdr:col>
      <xdr:colOff>3609976</xdr:colOff>
      <xdr:row>8</xdr:row>
      <xdr:rowOff>1438276</xdr:rowOff>
    </xdr:to>
    <xdr:pic>
      <xdr:nvPicPr>
        <xdr:cNvPr id="10" name="Imagen 9">
          <a:extLst>
            <a:ext uri="{FF2B5EF4-FFF2-40B4-BE49-F238E27FC236}">
              <a16:creationId xmlns="" xmlns:a16="http://schemas.microsoft.com/office/drawing/2014/main" id="{D6EFDD84-10B0-41B0-8A82-BCD0A4D253EC}"/>
            </a:ext>
          </a:extLst>
        </xdr:cNvPr>
        <xdr:cNvPicPr>
          <a:picLocks noChangeAspect="1"/>
        </xdr:cNvPicPr>
      </xdr:nvPicPr>
      <xdr:blipFill>
        <a:blip xmlns:r="http://schemas.openxmlformats.org/officeDocument/2006/relationships" r:embed="rId6"/>
        <a:stretch>
          <a:fillRect/>
        </a:stretch>
      </xdr:blipFill>
      <xdr:spPr>
        <a:xfrm>
          <a:off x="12325351" y="3733801"/>
          <a:ext cx="3486150" cy="1333500"/>
        </a:xfrm>
        <a:prstGeom prst="rect">
          <a:avLst/>
        </a:prstGeom>
      </xdr:spPr>
    </xdr:pic>
    <xdr:clientData/>
  </xdr:twoCellAnchor>
  <xdr:twoCellAnchor editAs="oneCell">
    <xdr:from>
      <xdr:col>8</xdr:col>
      <xdr:colOff>113740</xdr:colOff>
      <xdr:row>6</xdr:row>
      <xdr:rowOff>1019734</xdr:rowOff>
    </xdr:from>
    <xdr:to>
      <xdr:col>8</xdr:col>
      <xdr:colOff>3641913</xdr:colOff>
      <xdr:row>6</xdr:row>
      <xdr:rowOff>1512793</xdr:rowOff>
    </xdr:to>
    <xdr:pic>
      <xdr:nvPicPr>
        <xdr:cNvPr id="13" name="Imagen 12">
          <a:extLst>
            <a:ext uri="{FF2B5EF4-FFF2-40B4-BE49-F238E27FC236}">
              <a16:creationId xmlns="" xmlns:a16="http://schemas.microsoft.com/office/drawing/2014/main" id="{2A65F1A8-8FF6-4970-952B-31DDDE61ED44}"/>
            </a:ext>
          </a:extLst>
        </xdr:cNvPr>
        <xdr:cNvPicPr>
          <a:picLocks noChangeAspect="1"/>
        </xdr:cNvPicPr>
      </xdr:nvPicPr>
      <xdr:blipFill>
        <a:blip xmlns:r="http://schemas.openxmlformats.org/officeDocument/2006/relationships" r:embed="rId7"/>
        <a:stretch>
          <a:fillRect/>
        </a:stretch>
      </xdr:blipFill>
      <xdr:spPr>
        <a:xfrm>
          <a:off x="12328152" y="4359087"/>
          <a:ext cx="3528173" cy="4930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5</xdr:row>
      <xdr:rowOff>1152525</xdr:rowOff>
    </xdr:from>
    <xdr:to>
      <xdr:col>3</xdr:col>
      <xdr:colOff>4181475</xdr:colOff>
      <xdr:row>5</xdr:row>
      <xdr:rowOff>2466811</xdr:rowOff>
    </xdr:to>
    <xdr:pic>
      <xdr:nvPicPr>
        <xdr:cNvPr id="2" name="Imagen 1"/>
        <xdr:cNvPicPr>
          <a:picLocks noChangeAspect="1"/>
        </xdr:cNvPicPr>
      </xdr:nvPicPr>
      <xdr:blipFill>
        <a:blip xmlns:r="http://schemas.openxmlformats.org/officeDocument/2006/relationships" r:embed="rId1"/>
        <a:stretch>
          <a:fillRect/>
        </a:stretch>
      </xdr:blipFill>
      <xdr:spPr>
        <a:xfrm>
          <a:off x="2752725" y="2590800"/>
          <a:ext cx="4086225" cy="1314286"/>
        </a:xfrm>
        <a:prstGeom prst="rect">
          <a:avLst/>
        </a:prstGeom>
      </xdr:spPr>
    </xdr:pic>
    <xdr:clientData/>
  </xdr:twoCellAnchor>
  <xdr:twoCellAnchor editAs="oneCell">
    <xdr:from>
      <xdr:col>3</xdr:col>
      <xdr:colOff>257176</xdr:colOff>
      <xdr:row>6</xdr:row>
      <xdr:rowOff>104775</xdr:rowOff>
    </xdr:from>
    <xdr:to>
      <xdr:col>3</xdr:col>
      <xdr:colOff>3971926</xdr:colOff>
      <xdr:row>6</xdr:row>
      <xdr:rowOff>1721493</xdr:rowOff>
    </xdr:to>
    <xdr:pic>
      <xdr:nvPicPr>
        <xdr:cNvPr id="3" name="Imagen 2"/>
        <xdr:cNvPicPr>
          <a:picLocks noChangeAspect="1"/>
        </xdr:cNvPicPr>
      </xdr:nvPicPr>
      <xdr:blipFill>
        <a:blip xmlns:r="http://schemas.openxmlformats.org/officeDocument/2006/relationships" r:embed="rId2"/>
        <a:stretch>
          <a:fillRect/>
        </a:stretch>
      </xdr:blipFill>
      <xdr:spPr>
        <a:xfrm>
          <a:off x="2914651" y="5895975"/>
          <a:ext cx="3714750" cy="1616718"/>
        </a:xfrm>
        <a:prstGeom prst="rect">
          <a:avLst/>
        </a:prstGeom>
      </xdr:spPr>
    </xdr:pic>
    <xdr:clientData/>
  </xdr:twoCellAnchor>
  <xdr:twoCellAnchor editAs="oneCell">
    <xdr:from>
      <xdr:col>3</xdr:col>
      <xdr:colOff>152401</xdr:colOff>
      <xdr:row>7</xdr:row>
      <xdr:rowOff>400050</xdr:rowOff>
    </xdr:from>
    <xdr:to>
      <xdr:col>3</xdr:col>
      <xdr:colOff>4076701</xdr:colOff>
      <xdr:row>7</xdr:row>
      <xdr:rowOff>2466717</xdr:rowOff>
    </xdr:to>
    <xdr:pic>
      <xdr:nvPicPr>
        <xdr:cNvPr id="4" name="Imagen 3"/>
        <xdr:cNvPicPr>
          <a:picLocks noChangeAspect="1"/>
        </xdr:cNvPicPr>
      </xdr:nvPicPr>
      <xdr:blipFill>
        <a:blip xmlns:r="http://schemas.openxmlformats.org/officeDocument/2006/relationships" r:embed="rId3"/>
        <a:stretch>
          <a:fillRect/>
        </a:stretch>
      </xdr:blipFill>
      <xdr:spPr>
        <a:xfrm>
          <a:off x="2809876" y="8048625"/>
          <a:ext cx="3924300" cy="2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RCHIVOSTSM\Mis%20documentos\Ambiental\Desempe&#241;o%20Ambiental\Indicadores%20Ambient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operaciones\ARCHIVOSTSM\Mis%20documentos\Ambiental\Desempe&#241;o%20Ambiental\Indicadores%20Ambien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RCHIVOSTSM\Mis%20documentos\Ambiental\Desempe&#241;o%20Ambiental\Indicadores%20Ambien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abian.alfonso\AppData\Local\Microsoft\Windows\INetCache\Content.Outlook\2JR3UQT6\PLAN%20DE%20ACCI&#211;N%20INSTITUCIONAL%202018%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vesga.sanchez\AppData\Local\Microsoft\Windows\INetCache\Content.Outlook\W75LHQMD\PLAN%20DE%20ACCI&#211;N%20INSTITUCIONAL%202018%200712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ulos"/>
      <sheetName val="Operadores"/>
      <sheetName val="Consumo_Agua"/>
      <sheetName val="Analisis_Consumo_Agua"/>
      <sheetName val="Resum_Lubricantes (Historico)"/>
      <sheetName val="ResumenConsumoKM (historico)"/>
      <sheetName val="ResumenEficiencia (historico)"/>
      <sheetName val="Resum_Lubricantes"/>
      <sheetName val="Lubricantes"/>
      <sheetName val="ResumenKilometros"/>
      <sheetName val="ResumenConsumo"/>
      <sheetName val="Resumen ConsumoxKilometro"/>
      <sheetName val="Hoja2"/>
      <sheetName val="Resumen"/>
      <sheetName val="Eficiencia Energetica"/>
      <sheetName val="Consumo_Lubricante"/>
      <sheetName val="Cuadro Control"/>
      <sheetName val="DatosCombustible"/>
      <sheetName val="Agua"/>
      <sheetName val="Hoja21"/>
      <sheetName val="Consumo_Filtros"/>
      <sheetName val="TipoFiltro"/>
      <sheetName val="Tipo_Aceite"/>
      <sheetName val="Registro_Empresa"/>
      <sheetName val="Refrigerante"/>
      <sheetName val="Material_Contaminado"/>
      <sheetName val="Lodos"/>
      <sheetName val="Llantas"/>
      <sheetName val="Grasas"/>
      <sheetName val="Filtros"/>
      <sheetName val="Consumo_Aceites"/>
      <sheetName val="Chatarra"/>
      <sheetName val="Catalizadores"/>
      <sheetName val="Baterias"/>
      <sheetName val="Aceites"/>
      <sheetName val="LISTAS DESPLEGABLES"/>
      <sheetName val="Hoja1"/>
      <sheetName val="PIGA"/>
      <sheetName val="Hoja3"/>
      <sheetName val="Analisis_Residuos_Flota_Año"/>
      <sheetName val="Resum_Refrigerante"/>
      <sheetName val="Gráfico1"/>
      <sheetName val="ResumenEficiencia (historic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sheetData>
      <sheetData sheetId="13" refreshError="1">
        <row r="29">
          <cell r="D29">
            <v>6.2493775206744901</v>
          </cell>
        </row>
        <row r="30">
          <cell r="C30">
            <v>1</v>
          </cell>
          <cell r="D30">
            <v>9.7898041653540169</v>
          </cell>
          <cell r="E30">
            <v>3</v>
          </cell>
          <cell r="I30">
            <v>6.2480480814633381</v>
          </cell>
        </row>
        <row r="31">
          <cell r="E31">
            <v>6.2683838076387941</v>
          </cell>
          <cell r="I31">
            <v>10.324235276715344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ConsumoKM (historico)"/>
      <sheetName val="ResumenEficiencia (historico)"/>
      <sheetName val="Hoja1"/>
      <sheetName val="Cuadro Control"/>
      <sheetName val="Operadores"/>
      <sheetName val="Resum_Lubricantes"/>
      <sheetName val="Lubricantes"/>
      <sheetName val="DatosCombustible"/>
      <sheetName val="ResumenKilometros"/>
      <sheetName val="ResumenConsumo"/>
      <sheetName val="Resumen ConsumoxKilometro"/>
      <sheetName val="Hoja2"/>
      <sheetName val="Resumen"/>
      <sheetName val="Eficiencia Energetica"/>
      <sheetName val="PIGA"/>
      <sheetName val="Consumo_Lubricant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0">
          <cell r="I30">
            <v>6.2480480814633381</v>
          </cell>
        </row>
        <row r="31">
          <cell r="I31">
            <v>10.324235276715344</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Analisis_Residuos_Flota_Año"/>
      <sheetName val="Vehiculos"/>
      <sheetName val="Operadores"/>
      <sheetName val="Consumo_Agua"/>
      <sheetName val="Analisis_Consumo_Agua"/>
      <sheetName val="Resum_Refrigerante"/>
      <sheetName val="Resum_Lubricantes (Historico)"/>
      <sheetName val="ResumenConsumoKM (historico)"/>
      <sheetName val="Gráfico1"/>
      <sheetName val="ResumenEficiencia (historic (2)"/>
      <sheetName val="ResumenEficiencia (historico)"/>
      <sheetName val="Resum_Lubricantes"/>
      <sheetName val="ResumenKilometros"/>
      <sheetName val="ResumenConsumo"/>
      <sheetName val="Resumen ConsumoxKilometro"/>
      <sheetName val="Resumen"/>
      <sheetName val="Eficiencia Energetica"/>
      <sheetName val="DatosCombustible"/>
      <sheetName val="Agua"/>
      <sheetName val="Consumo_Filtros"/>
      <sheetName val="TipoFiltro"/>
      <sheetName val="Tipo_Aceite"/>
      <sheetName val="Registro_Empresa"/>
      <sheetName val="Refrigerante"/>
      <sheetName val="Lubricantes"/>
      <sheetName val="Material_Contaminado"/>
      <sheetName val="Lodos"/>
      <sheetName val="Llantas"/>
      <sheetName val="Grasas"/>
      <sheetName val="Filtros"/>
      <sheetName val="Consumo_Aceites"/>
      <sheetName val="Chatarra"/>
      <sheetName val="Catalizadores"/>
      <sheetName val="Baterias"/>
      <sheetName val="Aceites"/>
      <sheetName val="Hoja2"/>
      <sheetName val="Hoja1"/>
    </sheetNames>
    <sheetDataSet>
      <sheetData sheetId="0"/>
      <sheetData sheetId="1"/>
      <sheetData sheetId="2"/>
      <sheetData sheetId="3"/>
      <sheetData sheetId="4"/>
      <sheetData sheetId="5"/>
      <sheetData sheetId="6" refreshError="1"/>
      <sheetData sheetId="7"/>
      <sheetData sheetId="8"/>
      <sheetData sheetId="9" refreshError="1"/>
      <sheetData sheetId="10"/>
      <sheetData sheetId="11"/>
      <sheetData sheetId="12"/>
      <sheetData sheetId="13"/>
      <sheetData sheetId="14"/>
      <sheetData sheetId="15"/>
      <sheetData sheetId="16" refreshError="1">
        <row r="30">
          <cell r="C30">
            <v>1</v>
          </cell>
          <cell r="E30">
            <v>3</v>
          </cell>
        </row>
        <row r="31">
          <cell r="E31">
            <v>6.2683838076387941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ESTRATEGICO "/>
      <sheetName val="PLAN DE ACCIÓN 2018 V0"/>
      <sheetName val="PLAN ADQUISICIONES V0"/>
      <sheetName val="LISTAS DESPLEGABLES"/>
      <sheetName val="Hoja1"/>
      <sheetName val="Hoja1 (2)"/>
      <sheetName val="PROPUESTA AJUSTE P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A14"/>
  <sheetViews>
    <sheetView showGridLines="0" zoomScaleNormal="100" workbookViewId="0">
      <pane xSplit="6" ySplit="2" topLeftCell="G9" activePane="bottomRight" state="frozen"/>
      <selection pane="topRight" activeCell="G1" sqref="G1"/>
      <selection pane="bottomLeft" activeCell="A3" sqref="A3"/>
      <selection pane="bottomRight" activeCell="E10" sqref="E10"/>
    </sheetView>
  </sheetViews>
  <sheetFormatPr baseColWidth="10" defaultColWidth="11.28515625" defaultRowHeight="12" x14ac:dyDescent="0.2"/>
  <cols>
    <col min="1" max="1" width="14.28515625" style="43" customWidth="1"/>
    <col min="2" max="2" width="11" style="41" bestFit="1" customWidth="1"/>
    <col min="3" max="3" width="43.28515625" style="44" customWidth="1"/>
    <col min="4" max="4" width="34" style="41" customWidth="1"/>
    <col min="5" max="5" width="27.140625" style="41" customWidth="1"/>
    <col min="6" max="6" width="12.28515625" style="43" customWidth="1"/>
    <col min="7" max="9" width="13.28515625" style="43" customWidth="1"/>
    <col min="10" max="10" width="13.7109375" style="43" customWidth="1"/>
    <col min="11" max="11" width="15.85546875" style="43" customWidth="1"/>
    <col min="12" max="12" width="13.7109375" style="43" customWidth="1"/>
    <col min="13" max="13" width="12.42578125" style="43" customWidth="1"/>
    <col min="14" max="14" width="9" style="43" customWidth="1"/>
    <col min="15" max="15" width="8.85546875" style="43" customWidth="1"/>
    <col min="16" max="16" width="12.85546875" style="43" customWidth="1"/>
    <col min="17" max="17" width="14" style="43" customWidth="1"/>
    <col min="18" max="18" width="25" style="41" customWidth="1"/>
    <col min="19" max="19" width="24.42578125" style="42" customWidth="1"/>
    <col min="20" max="20" width="54.28515625" style="41" customWidth="1"/>
    <col min="21" max="21" width="11.28515625" style="80"/>
    <col min="22" max="24" width="11.28515625" style="41"/>
    <col min="25" max="25" width="19.28515625" style="41" customWidth="1"/>
    <col min="26" max="26" width="46.28515625" style="41" customWidth="1"/>
    <col min="27" max="27" width="37.7109375" style="41" customWidth="1"/>
    <col min="28" max="16384" width="11.28515625" style="41"/>
  </cols>
  <sheetData>
    <row r="1" spans="1:27" s="10" customFormat="1" ht="50.25" customHeight="1" thickBot="1" x14ac:dyDescent="0.3">
      <c r="A1" s="1"/>
      <c r="B1" s="2"/>
      <c r="C1" s="3"/>
      <c r="D1" s="4"/>
      <c r="E1" s="5"/>
      <c r="F1" s="151" t="s">
        <v>0</v>
      </c>
      <c r="G1" s="152"/>
      <c r="H1" s="152"/>
      <c r="I1" s="152"/>
      <c r="J1" s="152"/>
      <c r="K1" s="153"/>
      <c r="L1" s="6"/>
      <c r="M1" s="154" t="s">
        <v>1</v>
      </c>
      <c r="N1" s="155"/>
      <c r="O1" s="156"/>
      <c r="P1" s="7"/>
      <c r="Q1" s="8"/>
      <c r="R1" s="9"/>
      <c r="S1" s="11"/>
    </row>
    <row r="2" spans="1:27" s="10" customFormat="1" ht="61.5" customHeight="1" x14ac:dyDescent="0.25">
      <c r="A2" s="12" t="s">
        <v>2</v>
      </c>
      <c r="B2" s="13" t="s">
        <v>3</v>
      </c>
      <c r="C2" s="14" t="s">
        <v>4</v>
      </c>
      <c r="D2" s="14" t="s">
        <v>5</v>
      </c>
      <c r="E2" s="14" t="s">
        <v>6</v>
      </c>
      <c r="F2" s="14" t="s">
        <v>7</v>
      </c>
      <c r="G2" s="14" t="s">
        <v>8</v>
      </c>
      <c r="H2" s="14" t="s">
        <v>9</v>
      </c>
      <c r="I2" s="14" t="s">
        <v>10</v>
      </c>
      <c r="J2" s="14" t="s">
        <v>11</v>
      </c>
      <c r="K2" s="14" t="s">
        <v>12</v>
      </c>
      <c r="L2" s="15" t="s">
        <v>13</v>
      </c>
      <c r="M2" s="14" t="s">
        <v>14</v>
      </c>
      <c r="N2" s="14" t="s">
        <v>15</v>
      </c>
      <c r="O2" s="14" t="s">
        <v>16</v>
      </c>
      <c r="P2" s="14" t="s">
        <v>17</v>
      </c>
      <c r="Q2" s="14" t="s">
        <v>18</v>
      </c>
      <c r="R2" s="16" t="s">
        <v>19</v>
      </c>
      <c r="S2" s="18" t="s">
        <v>23</v>
      </c>
      <c r="T2" s="18" t="s">
        <v>70</v>
      </c>
      <c r="Y2" s="17" t="s">
        <v>20</v>
      </c>
      <c r="Z2" s="17" t="s">
        <v>21</v>
      </c>
      <c r="AA2" s="17" t="s">
        <v>22</v>
      </c>
    </row>
    <row r="3" spans="1:27" ht="111" customHeight="1" x14ac:dyDescent="0.2">
      <c r="A3" s="19" t="s">
        <v>24</v>
      </c>
      <c r="B3" s="20" t="s">
        <v>25</v>
      </c>
      <c r="C3" s="21" t="s">
        <v>26</v>
      </c>
      <c r="D3" s="21" t="s">
        <v>27</v>
      </c>
      <c r="E3" s="22" t="s">
        <v>28</v>
      </c>
      <c r="F3" s="94">
        <v>0</v>
      </c>
      <c r="G3" s="23">
        <v>0.25</v>
      </c>
      <c r="H3" s="23">
        <v>0.5</v>
      </c>
      <c r="I3" s="23">
        <v>0.5</v>
      </c>
      <c r="J3" s="23">
        <v>0.75</v>
      </c>
      <c r="K3" s="23">
        <v>1</v>
      </c>
      <c r="L3" s="24" t="s">
        <v>29</v>
      </c>
      <c r="M3" s="24">
        <v>1</v>
      </c>
      <c r="N3" s="24" t="s">
        <v>30</v>
      </c>
      <c r="O3" s="24" t="s">
        <v>31</v>
      </c>
      <c r="P3" s="25">
        <v>43101</v>
      </c>
      <c r="Q3" s="25">
        <v>43465</v>
      </c>
      <c r="R3" s="26" t="s">
        <v>32</v>
      </c>
      <c r="S3" s="95" t="s">
        <v>33</v>
      </c>
      <c r="T3" s="82" t="s">
        <v>145</v>
      </c>
      <c r="Y3" s="27">
        <v>0</v>
      </c>
      <c r="Z3" s="28"/>
      <c r="AA3" s="28"/>
    </row>
    <row r="4" spans="1:27" ht="177" customHeight="1" x14ac:dyDescent="0.2">
      <c r="A4" s="19" t="s">
        <v>24</v>
      </c>
      <c r="B4" s="20" t="s">
        <v>34</v>
      </c>
      <c r="C4" s="21" t="s">
        <v>35</v>
      </c>
      <c r="D4" s="21" t="s">
        <v>36</v>
      </c>
      <c r="E4" s="45" t="s">
        <v>37</v>
      </c>
      <c r="F4" s="23">
        <v>0.17</v>
      </c>
      <c r="G4" s="23">
        <v>0.33</v>
      </c>
      <c r="H4" s="23">
        <v>0.5</v>
      </c>
      <c r="I4" s="23">
        <v>0.67</v>
      </c>
      <c r="J4" s="23">
        <v>0.83</v>
      </c>
      <c r="K4" s="23">
        <v>1</v>
      </c>
      <c r="L4" s="24" t="s">
        <v>38</v>
      </c>
      <c r="M4" s="24">
        <v>1</v>
      </c>
      <c r="N4" s="24" t="s">
        <v>39</v>
      </c>
      <c r="O4" s="24" t="s">
        <v>40</v>
      </c>
      <c r="P4" s="25">
        <v>43101</v>
      </c>
      <c r="Q4" s="25">
        <v>43465</v>
      </c>
      <c r="R4" s="26" t="s">
        <v>32</v>
      </c>
      <c r="S4" s="32" t="s">
        <v>43</v>
      </c>
      <c r="T4" s="46" t="s">
        <v>153</v>
      </c>
      <c r="U4" s="29" t="s">
        <v>71</v>
      </c>
      <c r="V4" s="41">
        <f>262*17%</f>
        <v>44.540000000000006</v>
      </c>
      <c r="W4" s="41">
        <v>269</v>
      </c>
      <c r="Y4" s="30">
        <v>0.27</v>
      </c>
      <c r="Z4" s="31" t="s">
        <v>41</v>
      </c>
      <c r="AA4" s="31" t="s">
        <v>42</v>
      </c>
    </row>
    <row r="5" spans="1:27" ht="74.25" customHeight="1" x14ac:dyDescent="0.2">
      <c r="A5" s="19" t="s">
        <v>24</v>
      </c>
      <c r="B5" s="20" t="s">
        <v>44</v>
      </c>
      <c r="C5" s="21" t="s">
        <v>45</v>
      </c>
      <c r="D5" s="21" t="s">
        <v>46</v>
      </c>
      <c r="E5" s="93" t="s">
        <v>47</v>
      </c>
      <c r="F5" s="23">
        <f>2/12</f>
        <v>0.16666666666666666</v>
      </c>
      <c r="G5" s="23">
        <f>F5*2</f>
        <v>0.33333333333333331</v>
      </c>
      <c r="H5" s="23">
        <f>F5+G5</f>
        <v>0.5</v>
      </c>
      <c r="I5" s="23">
        <f>F5+H5</f>
        <v>0.66666666666666663</v>
      </c>
      <c r="J5" s="23">
        <f>F5+I5</f>
        <v>0.83333333333333326</v>
      </c>
      <c r="K5" s="23">
        <v>1</v>
      </c>
      <c r="L5" s="24" t="s">
        <v>38</v>
      </c>
      <c r="M5" s="24">
        <v>1</v>
      </c>
      <c r="N5" s="24" t="s">
        <v>39</v>
      </c>
      <c r="O5" s="24" t="s">
        <v>40</v>
      </c>
      <c r="P5" s="25">
        <v>43101</v>
      </c>
      <c r="Q5" s="25">
        <v>43465</v>
      </c>
      <c r="R5" s="26" t="s">
        <v>32</v>
      </c>
      <c r="S5" s="32" t="s">
        <v>50</v>
      </c>
      <c r="T5" s="81" t="s">
        <v>139</v>
      </c>
      <c r="Y5" s="30">
        <v>0.17</v>
      </c>
      <c r="Z5" s="31" t="s">
        <v>48</v>
      </c>
      <c r="AA5" s="31" t="s">
        <v>49</v>
      </c>
    </row>
    <row r="6" spans="1:27" ht="59.25" customHeight="1" x14ac:dyDescent="0.2">
      <c r="A6" s="19" t="s">
        <v>24</v>
      </c>
      <c r="B6" s="157" t="s">
        <v>51</v>
      </c>
      <c r="C6" s="160" t="s">
        <v>52</v>
      </c>
      <c r="D6" s="21" t="s">
        <v>53</v>
      </c>
      <c r="E6" s="22" t="s">
        <v>54</v>
      </c>
      <c r="F6" s="94">
        <v>0</v>
      </c>
      <c r="G6" s="23">
        <v>0.33</v>
      </c>
      <c r="H6" s="23">
        <v>0.33</v>
      </c>
      <c r="I6" s="23">
        <v>0.66</v>
      </c>
      <c r="J6" s="23">
        <v>0.66</v>
      </c>
      <c r="K6" s="23">
        <v>1</v>
      </c>
      <c r="L6" s="24" t="s">
        <v>38</v>
      </c>
      <c r="M6" s="24">
        <v>1</v>
      </c>
      <c r="N6" s="24" t="s">
        <v>39</v>
      </c>
      <c r="O6" s="24" t="s">
        <v>40</v>
      </c>
      <c r="P6" s="25">
        <v>43101</v>
      </c>
      <c r="Q6" s="25">
        <v>43465</v>
      </c>
      <c r="R6" s="26" t="s">
        <v>32</v>
      </c>
      <c r="S6" s="32" t="s">
        <v>55</v>
      </c>
      <c r="T6" s="82" t="s">
        <v>145</v>
      </c>
      <c r="Y6" s="30">
        <v>0</v>
      </c>
      <c r="Z6" s="33"/>
      <c r="AA6" s="33"/>
    </row>
    <row r="7" spans="1:27" ht="59.25" customHeight="1" x14ac:dyDescent="0.2">
      <c r="A7" s="19" t="s">
        <v>24</v>
      </c>
      <c r="B7" s="158"/>
      <c r="C7" s="161"/>
      <c r="D7" s="21" t="s">
        <v>56</v>
      </c>
      <c r="E7" s="22" t="s">
        <v>57</v>
      </c>
      <c r="F7" s="94">
        <v>0</v>
      </c>
      <c r="G7" s="23">
        <v>0.25</v>
      </c>
      <c r="H7" s="23">
        <v>0.5</v>
      </c>
      <c r="I7" s="23">
        <v>0.5</v>
      </c>
      <c r="J7" s="23">
        <v>0.75</v>
      </c>
      <c r="K7" s="23">
        <v>1</v>
      </c>
      <c r="L7" s="24" t="s">
        <v>38</v>
      </c>
      <c r="M7" s="24">
        <v>1</v>
      </c>
      <c r="N7" s="24" t="s">
        <v>39</v>
      </c>
      <c r="O7" s="24" t="s">
        <v>31</v>
      </c>
      <c r="P7" s="25">
        <v>43101</v>
      </c>
      <c r="Q7" s="25">
        <v>43465</v>
      </c>
      <c r="R7" s="26" t="s">
        <v>32</v>
      </c>
      <c r="S7" s="32" t="s">
        <v>50</v>
      </c>
      <c r="T7" s="82" t="s">
        <v>145</v>
      </c>
      <c r="Y7" s="30">
        <v>0</v>
      </c>
      <c r="Z7" s="33"/>
      <c r="AA7" s="33"/>
    </row>
    <row r="8" spans="1:27" ht="105.75" customHeight="1" x14ac:dyDescent="0.2">
      <c r="A8" s="19" t="s">
        <v>24</v>
      </c>
      <c r="B8" s="158"/>
      <c r="C8" s="161"/>
      <c r="D8" s="21" t="s">
        <v>58</v>
      </c>
      <c r="E8" s="93" t="s">
        <v>59</v>
      </c>
      <c r="F8" s="23">
        <f>2/12</f>
        <v>0.16666666666666666</v>
      </c>
      <c r="G8" s="23">
        <f>F8*2</f>
        <v>0.33333333333333331</v>
      </c>
      <c r="H8" s="23">
        <f>F8+G8</f>
        <v>0.5</v>
      </c>
      <c r="I8" s="23">
        <f>F8+H8</f>
        <v>0.66666666666666663</v>
      </c>
      <c r="J8" s="23">
        <f>F8+I8</f>
        <v>0.83333333333333326</v>
      </c>
      <c r="K8" s="23">
        <v>1</v>
      </c>
      <c r="L8" s="24" t="s">
        <v>38</v>
      </c>
      <c r="M8" s="24">
        <v>1</v>
      </c>
      <c r="N8" s="24" t="s">
        <v>39</v>
      </c>
      <c r="O8" s="24" t="s">
        <v>31</v>
      </c>
      <c r="P8" s="25">
        <v>43101</v>
      </c>
      <c r="Q8" s="25">
        <v>43465</v>
      </c>
      <c r="R8" s="26" t="s">
        <v>32</v>
      </c>
      <c r="S8" s="32" t="s">
        <v>50</v>
      </c>
      <c r="T8" s="81"/>
      <c r="U8" s="80" t="s">
        <v>68</v>
      </c>
      <c r="Y8" s="30">
        <v>0.17</v>
      </c>
      <c r="Z8" s="31" t="s">
        <v>60</v>
      </c>
      <c r="AA8" s="33"/>
    </row>
    <row r="9" spans="1:27" ht="122.25" customHeight="1" x14ac:dyDescent="0.2">
      <c r="A9" s="19" t="s">
        <v>24</v>
      </c>
      <c r="B9" s="158"/>
      <c r="C9" s="161"/>
      <c r="D9" s="21" t="s">
        <v>61</v>
      </c>
      <c r="E9" s="22" t="s">
        <v>62</v>
      </c>
      <c r="F9" s="94">
        <v>0</v>
      </c>
      <c r="G9" s="23">
        <v>0.25</v>
      </c>
      <c r="H9" s="23">
        <v>0.5</v>
      </c>
      <c r="I9" s="23">
        <v>0.5</v>
      </c>
      <c r="J9" s="23">
        <v>0.75</v>
      </c>
      <c r="K9" s="23">
        <v>1</v>
      </c>
      <c r="L9" s="24" t="s">
        <v>38</v>
      </c>
      <c r="M9" s="22">
        <v>1</v>
      </c>
      <c r="N9" s="22" t="s">
        <v>30</v>
      </c>
      <c r="O9" s="22" t="s">
        <v>40</v>
      </c>
      <c r="P9" s="25">
        <v>43101</v>
      </c>
      <c r="Q9" s="25">
        <v>43465</v>
      </c>
      <c r="R9" s="26" t="s">
        <v>32</v>
      </c>
      <c r="S9" s="32" t="s">
        <v>63</v>
      </c>
      <c r="T9" s="82" t="s">
        <v>145</v>
      </c>
      <c r="U9" s="80" t="s">
        <v>69</v>
      </c>
      <c r="V9" s="47" t="s">
        <v>72</v>
      </c>
      <c r="Y9" s="30">
        <v>0</v>
      </c>
      <c r="Z9" s="33"/>
      <c r="AA9" s="33"/>
    </row>
    <row r="10" spans="1:27" ht="129" customHeight="1" x14ac:dyDescent="0.2">
      <c r="A10" s="19" t="s">
        <v>24</v>
      </c>
      <c r="B10" s="159"/>
      <c r="C10" s="162"/>
      <c r="D10" s="21" t="s">
        <v>64</v>
      </c>
      <c r="E10" s="22" t="s">
        <v>65</v>
      </c>
      <c r="F10" s="23">
        <f>6/36</f>
        <v>0.16666666666666666</v>
      </c>
      <c r="G10" s="23">
        <f>12/36</f>
        <v>0.33333333333333331</v>
      </c>
      <c r="H10" s="23">
        <f>18/36</f>
        <v>0.5</v>
      </c>
      <c r="I10" s="23">
        <f>24/36</f>
        <v>0.66666666666666663</v>
      </c>
      <c r="J10" s="23">
        <f>30/36</f>
        <v>0.83333333333333337</v>
      </c>
      <c r="K10" s="23">
        <f>36/36</f>
        <v>1</v>
      </c>
      <c r="L10" s="24" t="s">
        <v>29</v>
      </c>
      <c r="M10" s="22">
        <v>1</v>
      </c>
      <c r="N10" s="22" t="s">
        <v>30</v>
      </c>
      <c r="O10" s="22" t="s">
        <v>66</v>
      </c>
      <c r="P10" s="25">
        <v>43101</v>
      </c>
      <c r="Q10" s="25">
        <v>43465</v>
      </c>
      <c r="R10" s="26" t="s">
        <v>32</v>
      </c>
      <c r="S10" s="32" t="s">
        <v>50</v>
      </c>
      <c r="T10" s="81"/>
      <c r="U10" s="80" t="s">
        <v>154</v>
      </c>
      <c r="Y10" s="34">
        <v>0.17</v>
      </c>
      <c r="Z10" s="31" t="s">
        <v>67</v>
      </c>
      <c r="AA10" s="35"/>
    </row>
    <row r="11" spans="1:27" x14ac:dyDescent="0.2">
      <c r="A11" s="36"/>
      <c r="B11" s="36"/>
      <c r="C11" s="37"/>
      <c r="D11" s="38"/>
      <c r="E11" s="39"/>
      <c r="F11" s="39"/>
      <c r="G11" s="39"/>
      <c r="H11" s="39"/>
      <c r="I11" s="39"/>
      <c r="J11" s="39"/>
      <c r="K11" s="39"/>
      <c r="L11" s="39"/>
      <c r="M11" s="39"/>
      <c r="N11" s="39"/>
      <c r="O11" s="39"/>
      <c r="P11" s="39"/>
      <c r="Q11" s="36"/>
      <c r="R11" s="40"/>
    </row>
    <row r="12" spans="1:27" x14ac:dyDescent="0.2">
      <c r="A12" s="36"/>
      <c r="B12" s="36"/>
      <c r="C12" s="37"/>
      <c r="D12" s="38"/>
      <c r="E12" s="39"/>
      <c r="F12" s="39"/>
      <c r="G12" s="39"/>
      <c r="H12" s="39"/>
      <c r="I12" s="39"/>
      <c r="J12" s="39"/>
      <c r="K12" s="39"/>
      <c r="L12" s="39"/>
      <c r="M12" s="39"/>
      <c r="N12" s="39"/>
      <c r="O12" s="39"/>
      <c r="P12" s="39"/>
      <c r="Q12" s="36"/>
      <c r="R12" s="40"/>
    </row>
    <row r="13" spans="1:27" x14ac:dyDescent="0.2">
      <c r="A13" s="36"/>
      <c r="B13" s="36"/>
      <c r="C13" s="37"/>
      <c r="D13" s="38"/>
      <c r="E13" s="39"/>
      <c r="F13" s="39"/>
      <c r="G13" s="39"/>
      <c r="H13" s="39"/>
      <c r="I13" s="39"/>
      <c r="J13" s="39"/>
      <c r="K13" s="39"/>
      <c r="L13" s="39"/>
      <c r="M13" s="39"/>
      <c r="N13" s="39"/>
      <c r="O13" s="39"/>
      <c r="P13" s="39"/>
      <c r="Q13" s="36"/>
      <c r="R13" s="40"/>
    </row>
    <row r="14" spans="1:27" x14ac:dyDescent="0.2">
      <c r="A14" s="36"/>
      <c r="B14" s="36"/>
      <c r="C14" s="37"/>
      <c r="D14" s="38"/>
      <c r="E14" s="39"/>
      <c r="F14" s="39"/>
      <c r="G14" s="39"/>
      <c r="H14" s="39"/>
      <c r="I14" s="39"/>
      <c r="J14" s="39"/>
      <c r="K14" s="39"/>
      <c r="L14" s="39"/>
      <c r="M14" s="39"/>
      <c r="N14" s="39"/>
      <c r="O14" s="39"/>
      <c r="P14" s="39"/>
      <c r="Q14" s="36"/>
      <c r="R14" s="40"/>
    </row>
  </sheetData>
  <autoFilter ref="A2:R13"/>
  <mergeCells count="4">
    <mergeCell ref="F1:K1"/>
    <mergeCell ref="M1:O1"/>
    <mergeCell ref="B6:B10"/>
    <mergeCell ref="C6:C10"/>
  </mergeCells>
  <dataValidations disablePrompts="1" count="2">
    <dataValidation type="textLength" allowBlank="1" showInputMessage="1" showErrorMessage="1" sqref="Z4:Z9 AA4:AA10">
      <formula1>1</formula1>
      <formula2>600</formula2>
    </dataValidation>
    <dataValidation type="list" allowBlank="1" showInputMessage="1" showErrorMessage="1" sqref="L14:N1048576">
      <formula1>#REF!</formula1>
    </dataValidation>
  </dataValidations>
  <pageMargins left="0.31496062992125984" right="0.31496062992125984" top="0.55118110236220474" bottom="0.55118110236220474" header="0.31496062992125984" footer="0.31496062992125984"/>
  <pageSetup scale="46" fitToHeight="76" orientation="landscape" r:id="rId1"/>
  <headerFooter>
    <oddHeader>&amp;C&amp;"Cambria,Normal"&amp;8PLAN DE ACCIÓN INSTITUCIONAL AÑO 2018</oddHeader>
    <oddFooter>&amp;R&amp;"Cambria,Normal"&amp;8Versión 2 - Abril 13 de 2018</oddFooter>
  </headerFooter>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'[4]LISTAS DESPLEGABLES'!#REF!</xm:f>
          </x14:formula1>
          <xm:sqref>L3:O6</xm:sqref>
        </x14:dataValidation>
        <x14:dataValidation type="list" allowBlank="1" showInputMessage="1" showErrorMessage="1">
          <x14:formula1>
            <xm:f>'[5]LISTAS DESPLEGABLES'!#REF!</xm:f>
          </x14:formula1>
          <xm:sqref>M7:O8 L7:L9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1"/>
  <sheetViews>
    <sheetView showGridLines="0" topLeftCell="H1" zoomScale="85" zoomScaleNormal="85" workbookViewId="0">
      <selection activeCell="R5" sqref="R5:S8"/>
    </sheetView>
  </sheetViews>
  <sheetFormatPr baseColWidth="10" defaultRowHeight="11.25" x14ac:dyDescent="0.25"/>
  <cols>
    <col min="1" max="1" width="11.42578125" style="49"/>
    <col min="2" max="2" width="20.140625" style="49" customWidth="1"/>
    <col min="3" max="3" width="30.85546875" style="49" customWidth="1"/>
    <col min="4" max="4" width="18" style="49" customWidth="1"/>
    <col min="5" max="5" width="23.85546875" style="49" customWidth="1"/>
    <col min="6" max="6" width="25.85546875" style="49" customWidth="1"/>
    <col min="7" max="7" width="31.42578125" style="49" customWidth="1"/>
    <col min="8" max="8" width="21.42578125" style="49" customWidth="1"/>
    <col min="9" max="9" width="55.85546875" style="49" customWidth="1"/>
    <col min="10" max="10" width="62.140625" style="49" customWidth="1"/>
    <col min="11" max="11" width="28.7109375" style="49" customWidth="1"/>
    <col min="12" max="12" width="15.85546875" style="49" customWidth="1"/>
    <col min="13" max="13" width="11.85546875" style="49" customWidth="1"/>
    <col min="14" max="14" width="7.28515625" style="49" bestFit="1" customWidth="1"/>
    <col min="15" max="15" width="6.5703125" style="49" bestFit="1" customWidth="1"/>
    <col min="16" max="16" width="7.28515625" style="49" bestFit="1" customWidth="1"/>
    <col min="17" max="17" width="53" style="83" customWidth="1"/>
    <col min="18" max="18" width="16" style="49" customWidth="1"/>
    <col min="19" max="16384" width="11.42578125" style="49"/>
  </cols>
  <sheetData>
    <row r="2" spans="2:22" x14ac:dyDescent="0.25">
      <c r="B2" s="48" t="s">
        <v>73</v>
      </c>
    </row>
    <row r="4" spans="2:22" ht="22.5" x14ac:dyDescent="0.25">
      <c r="B4" s="50" t="s">
        <v>74</v>
      </c>
      <c r="C4" s="50" t="s">
        <v>75</v>
      </c>
      <c r="D4" s="50" t="s">
        <v>76</v>
      </c>
      <c r="E4" s="50" t="s">
        <v>77</v>
      </c>
      <c r="F4" s="50" t="s">
        <v>78</v>
      </c>
      <c r="G4" s="50" t="s">
        <v>79</v>
      </c>
      <c r="H4" s="50" t="s">
        <v>80</v>
      </c>
      <c r="I4" s="50" t="s">
        <v>81</v>
      </c>
      <c r="J4" s="50" t="s">
        <v>82</v>
      </c>
      <c r="K4" s="50" t="s">
        <v>83</v>
      </c>
      <c r="L4" s="50" t="s">
        <v>84</v>
      </c>
      <c r="M4" s="50" t="s">
        <v>85</v>
      </c>
      <c r="N4" s="51" t="s">
        <v>86</v>
      </c>
      <c r="O4" s="51" t="s">
        <v>87</v>
      </c>
      <c r="P4" s="51" t="s">
        <v>88</v>
      </c>
      <c r="Q4" s="50" t="s">
        <v>140</v>
      </c>
    </row>
    <row r="5" spans="2:22" ht="118.5" customHeight="1" x14ac:dyDescent="0.25">
      <c r="B5" s="52" t="s">
        <v>89</v>
      </c>
      <c r="C5" s="53">
        <v>1</v>
      </c>
      <c r="D5" s="53" t="s">
        <v>30</v>
      </c>
      <c r="E5" s="53" t="s">
        <v>90</v>
      </c>
      <c r="F5" s="54" t="s">
        <v>91</v>
      </c>
      <c r="G5" s="55" t="s">
        <v>92</v>
      </c>
      <c r="H5" s="56" t="s">
        <v>93</v>
      </c>
      <c r="I5" s="56"/>
      <c r="J5" s="57" t="s">
        <v>94</v>
      </c>
      <c r="K5" s="57" t="s">
        <v>95</v>
      </c>
      <c r="L5" s="57" t="s">
        <v>96</v>
      </c>
      <c r="M5" s="57" t="s">
        <v>97</v>
      </c>
      <c r="N5" s="166">
        <v>0.29499999999999998</v>
      </c>
      <c r="O5" s="166"/>
      <c r="P5" s="166"/>
      <c r="Q5" s="84" t="s">
        <v>142</v>
      </c>
      <c r="R5" s="49" t="s">
        <v>150</v>
      </c>
      <c r="T5" s="49" t="s">
        <v>98</v>
      </c>
      <c r="U5" s="49" t="s">
        <v>99</v>
      </c>
      <c r="V5" s="49" t="s">
        <v>100</v>
      </c>
    </row>
    <row r="6" spans="2:22" ht="87.75" customHeight="1" x14ac:dyDescent="0.25">
      <c r="B6" s="52" t="s">
        <v>89</v>
      </c>
      <c r="C6" s="53">
        <v>1</v>
      </c>
      <c r="D6" s="53" t="s">
        <v>30</v>
      </c>
      <c r="E6" s="53" t="s">
        <v>90</v>
      </c>
      <c r="F6" s="54" t="s">
        <v>91</v>
      </c>
      <c r="G6" s="55" t="s">
        <v>92</v>
      </c>
      <c r="H6" s="56" t="s">
        <v>33</v>
      </c>
      <c r="I6" s="56"/>
      <c r="J6" s="57" t="s">
        <v>101</v>
      </c>
      <c r="K6" s="58" t="s">
        <v>102</v>
      </c>
      <c r="L6" s="57" t="s">
        <v>96</v>
      </c>
      <c r="M6" s="57" t="s">
        <v>103</v>
      </c>
      <c r="N6" s="167">
        <v>0.99399999999999999</v>
      </c>
      <c r="O6" s="167"/>
      <c r="P6" s="167"/>
      <c r="Q6" s="85" t="s">
        <v>143</v>
      </c>
      <c r="R6" s="49" t="s">
        <v>149</v>
      </c>
      <c r="T6" s="49" t="s">
        <v>104</v>
      </c>
      <c r="U6" s="49" t="s">
        <v>105</v>
      </c>
    </row>
    <row r="7" spans="2:22" ht="230.25" customHeight="1" x14ac:dyDescent="0.25">
      <c r="B7" s="52" t="s">
        <v>89</v>
      </c>
      <c r="C7" s="53">
        <v>1</v>
      </c>
      <c r="D7" s="53" t="s">
        <v>30</v>
      </c>
      <c r="E7" s="53" t="s">
        <v>90</v>
      </c>
      <c r="F7" s="54" t="s">
        <v>91</v>
      </c>
      <c r="G7" s="55" t="s">
        <v>92</v>
      </c>
      <c r="H7" s="56" t="s">
        <v>106</v>
      </c>
      <c r="I7" s="56"/>
      <c r="J7" s="57" t="s">
        <v>107</v>
      </c>
      <c r="K7" s="59" t="s">
        <v>108</v>
      </c>
      <c r="L7" s="57" t="s">
        <v>109</v>
      </c>
      <c r="M7" s="57" t="s">
        <v>97</v>
      </c>
      <c r="N7" s="60">
        <v>8.1784386617100371E-2</v>
      </c>
      <c r="O7" s="61">
        <v>0.12686567164179105</v>
      </c>
      <c r="P7" s="61">
        <v>1.4925373134328358E-2</v>
      </c>
      <c r="Q7" s="86" t="s">
        <v>144</v>
      </c>
      <c r="R7" s="49" t="s">
        <v>148</v>
      </c>
    </row>
    <row r="8" spans="2:22" ht="257.25" customHeight="1" x14ac:dyDescent="0.25">
      <c r="B8" s="52" t="s">
        <v>89</v>
      </c>
      <c r="C8" s="53">
        <v>1</v>
      </c>
      <c r="D8" s="53" t="s">
        <v>30</v>
      </c>
      <c r="E8" s="53" t="s">
        <v>90</v>
      </c>
      <c r="F8" s="54" t="s">
        <v>91</v>
      </c>
      <c r="G8" s="55" t="s">
        <v>92</v>
      </c>
      <c r="H8" s="56" t="s">
        <v>63</v>
      </c>
      <c r="I8" s="56"/>
      <c r="J8" s="57" t="s">
        <v>110</v>
      </c>
      <c r="K8" s="59" t="s">
        <v>95</v>
      </c>
      <c r="L8" s="57" t="s">
        <v>111</v>
      </c>
      <c r="M8" s="57" t="s">
        <v>97</v>
      </c>
      <c r="N8" s="168">
        <v>0.31</v>
      </c>
      <c r="O8" s="169"/>
      <c r="P8" s="170"/>
      <c r="Q8" s="87" t="s">
        <v>141</v>
      </c>
      <c r="R8" s="49" t="s">
        <v>69</v>
      </c>
    </row>
    <row r="9" spans="2:22" ht="117.75" customHeight="1" x14ac:dyDescent="0.25">
      <c r="B9" s="52" t="s">
        <v>89</v>
      </c>
      <c r="C9" s="53">
        <v>1</v>
      </c>
      <c r="D9" s="53" t="s">
        <v>30</v>
      </c>
      <c r="E9" s="53" t="s">
        <v>90</v>
      </c>
      <c r="F9" s="54" t="s">
        <v>91</v>
      </c>
      <c r="G9" s="55" t="s">
        <v>92</v>
      </c>
      <c r="H9" s="56" t="s">
        <v>55</v>
      </c>
      <c r="I9" s="56"/>
      <c r="J9" s="57" t="s">
        <v>112</v>
      </c>
      <c r="K9" s="57" t="s">
        <v>102</v>
      </c>
      <c r="L9" s="57" t="s">
        <v>109</v>
      </c>
      <c r="M9" s="57" t="s">
        <v>97</v>
      </c>
      <c r="N9" s="62">
        <v>1</v>
      </c>
      <c r="O9" s="62">
        <v>1</v>
      </c>
      <c r="P9" s="62">
        <v>0.98</v>
      </c>
      <c r="Q9" s="87" t="s">
        <v>146</v>
      </c>
      <c r="R9" s="49" t="s">
        <v>147</v>
      </c>
    </row>
    <row r="10" spans="2:22" x14ac:dyDescent="0.25">
      <c r="H10" s="49">
        <f>COUNTA(H5:H9)</f>
        <v>5</v>
      </c>
    </row>
    <row r="11" spans="2:22" x14ac:dyDescent="0.25">
      <c r="B11" s="48" t="s">
        <v>113</v>
      </c>
    </row>
    <row r="13" spans="2:22" ht="22.5" x14ac:dyDescent="0.25">
      <c r="B13" s="50" t="s">
        <v>74</v>
      </c>
      <c r="C13" s="50" t="s">
        <v>75</v>
      </c>
      <c r="D13" s="50" t="s">
        <v>76</v>
      </c>
      <c r="E13" s="51" t="s">
        <v>77</v>
      </c>
      <c r="F13" s="50" t="s">
        <v>78</v>
      </c>
      <c r="G13" s="50" t="s">
        <v>79</v>
      </c>
      <c r="H13" s="50" t="s">
        <v>80</v>
      </c>
      <c r="I13" s="50" t="s">
        <v>81</v>
      </c>
      <c r="J13" s="51" t="s">
        <v>82</v>
      </c>
      <c r="K13" s="51" t="s">
        <v>83</v>
      </c>
      <c r="L13" s="51" t="s">
        <v>84</v>
      </c>
      <c r="M13" s="51" t="s">
        <v>85</v>
      </c>
      <c r="N13" s="51" t="s">
        <v>86</v>
      </c>
      <c r="O13" s="51" t="s">
        <v>87</v>
      </c>
      <c r="P13" s="51" t="s">
        <v>88</v>
      </c>
      <c r="Q13" s="88"/>
    </row>
    <row r="14" spans="2:22" ht="55.5" customHeight="1" x14ac:dyDescent="0.25">
      <c r="B14" s="52" t="s">
        <v>114</v>
      </c>
      <c r="C14" s="53">
        <v>1</v>
      </c>
      <c r="D14" s="53" t="s">
        <v>30</v>
      </c>
      <c r="E14" s="53" t="s">
        <v>90</v>
      </c>
      <c r="F14" s="54" t="s">
        <v>91</v>
      </c>
      <c r="G14" s="55" t="s">
        <v>92</v>
      </c>
      <c r="H14" s="56" t="s">
        <v>93</v>
      </c>
      <c r="I14" s="56"/>
      <c r="J14" s="57" t="s">
        <v>94</v>
      </c>
      <c r="K14" s="57" t="s">
        <v>95</v>
      </c>
      <c r="L14" s="57" t="s">
        <v>96</v>
      </c>
      <c r="M14" s="57" t="s">
        <v>97</v>
      </c>
      <c r="N14" s="171">
        <v>0.35499999999999998</v>
      </c>
      <c r="O14" s="172"/>
      <c r="P14" s="173"/>
      <c r="Q14" s="89"/>
    </row>
    <row r="15" spans="2:22" ht="51.75" customHeight="1" x14ac:dyDescent="0.25">
      <c r="B15" s="52" t="s">
        <v>114</v>
      </c>
      <c r="C15" s="53">
        <v>1</v>
      </c>
      <c r="D15" s="53" t="s">
        <v>30</v>
      </c>
      <c r="E15" s="53" t="s">
        <v>90</v>
      </c>
      <c r="F15" s="54" t="s">
        <v>91</v>
      </c>
      <c r="G15" s="55" t="s">
        <v>92</v>
      </c>
      <c r="H15" s="56" t="s">
        <v>33</v>
      </c>
      <c r="I15" s="56"/>
      <c r="J15" s="57" t="s">
        <v>101</v>
      </c>
      <c r="K15" s="59">
        <v>1</v>
      </c>
      <c r="L15" s="57" t="s">
        <v>96</v>
      </c>
      <c r="M15" s="57" t="s">
        <v>103</v>
      </c>
      <c r="N15" s="166">
        <v>0.999</v>
      </c>
      <c r="O15" s="166"/>
      <c r="P15" s="166"/>
      <c r="Q15" s="89"/>
    </row>
    <row r="16" spans="2:22" ht="45" x14ac:dyDescent="0.25">
      <c r="B16" s="52" t="s">
        <v>114</v>
      </c>
      <c r="C16" s="53">
        <v>1</v>
      </c>
      <c r="D16" s="53" t="s">
        <v>30</v>
      </c>
      <c r="E16" s="53" t="s">
        <v>90</v>
      </c>
      <c r="F16" s="54" t="s">
        <v>91</v>
      </c>
      <c r="G16" s="55" t="s">
        <v>92</v>
      </c>
      <c r="H16" s="56" t="s">
        <v>106</v>
      </c>
      <c r="I16" s="56"/>
      <c r="J16" s="57" t="s">
        <v>115</v>
      </c>
      <c r="K16" s="59" t="s">
        <v>108</v>
      </c>
      <c r="L16" s="57" t="s">
        <v>109</v>
      </c>
      <c r="M16" s="57" t="s">
        <v>97</v>
      </c>
      <c r="N16" s="63">
        <v>6.2E-2</v>
      </c>
      <c r="O16" s="63">
        <v>8.4000000000000005E-2</v>
      </c>
      <c r="P16" s="63">
        <v>9.9000000000000005E-2</v>
      </c>
      <c r="Q16" s="90"/>
    </row>
    <row r="17" spans="2:17" ht="54.75" customHeight="1" x14ac:dyDescent="0.25">
      <c r="B17" s="52" t="s">
        <v>114</v>
      </c>
      <c r="C17" s="53">
        <v>1</v>
      </c>
      <c r="D17" s="53" t="s">
        <v>30</v>
      </c>
      <c r="E17" s="53" t="s">
        <v>90</v>
      </c>
      <c r="F17" s="54" t="s">
        <v>91</v>
      </c>
      <c r="G17" s="55" t="s">
        <v>92</v>
      </c>
      <c r="H17" s="56" t="s">
        <v>63</v>
      </c>
      <c r="I17" s="56"/>
      <c r="J17" s="57" t="s">
        <v>110</v>
      </c>
      <c r="K17" s="57" t="s">
        <v>95</v>
      </c>
      <c r="L17" s="57" t="s">
        <v>96</v>
      </c>
      <c r="M17" s="57" t="s">
        <v>97</v>
      </c>
      <c r="N17" s="168">
        <v>0.21</v>
      </c>
      <c r="O17" s="169"/>
      <c r="P17" s="170"/>
      <c r="Q17" s="91"/>
    </row>
    <row r="18" spans="2:17" ht="95.25" customHeight="1" x14ac:dyDescent="0.25">
      <c r="B18" s="52" t="s">
        <v>114</v>
      </c>
      <c r="C18" s="53">
        <v>1</v>
      </c>
      <c r="D18" s="53" t="s">
        <v>30</v>
      </c>
      <c r="E18" s="53" t="s">
        <v>90</v>
      </c>
      <c r="F18" s="54" t="s">
        <v>91</v>
      </c>
      <c r="G18" s="55" t="s">
        <v>92</v>
      </c>
      <c r="H18" s="56" t="s">
        <v>55</v>
      </c>
      <c r="I18" s="56"/>
      <c r="J18" s="57" t="s">
        <v>112</v>
      </c>
      <c r="K18" s="58">
        <v>1</v>
      </c>
      <c r="L18" s="57" t="s">
        <v>109</v>
      </c>
      <c r="M18" s="57" t="s">
        <v>116</v>
      </c>
      <c r="N18" s="64">
        <v>1</v>
      </c>
      <c r="O18" s="64">
        <v>0.97</v>
      </c>
      <c r="P18" s="64">
        <v>1</v>
      </c>
      <c r="Q18" s="92"/>
    </row>
    <row r="25" spans="2:17" x14ac:dyDescent="0.25">
      <c r="B25" s="65" t="s">
        <v>117</v>
      </c>
    </row>
    <row r="26" spans="2:17" ht="12" thickBot="1" x14ac:dyDescent="0.3"/>
    <row r="27" spans="2:17" ht="34.5" thickBot="1" x14ac:dyDescent="0.3">
      <c r="B27" s="66" t="s">
        <v>118</v>
      </c>
      <c r="C27" s="67" t="s">
        <v>119</v>
      </c>
      <c r="D27" s="67" t="s">
        <v>120</v>
      </c>
      <c r="E27" s="67" t="s">
        <v>77</v>
      </c>
      <c r="F27" s="67" t="s">
        <v>78</v>
      </c>
      <c r="G27" s="67" t="s">
        <v>80</v>
      </c>
      <c r="H27" s="67" t="s">
        <v>121</v>
      </c>
      <c r="I27" s="49" t="s">
        <v>122</v>
      </c>
    </row>
    <row r="28" spans="2:17" ht="57" thickBot="1" x14ac:dyDescent="0.3">
      <c r="B28" s="68" t="s">
        <v>123</v>
      </c>
      <c r="C28" s="163" t="s">
        <v>124</v>
      </c>
      <c r="D28" s="163" t="s">
        <v>125</v>
      </c>
      <c r="E28" s="163" t="s">
        <v>126</v>
      </c>
      <c r="F28" s="68" t="s">
        <v>29</v>
      </c>
      <c r="G28" s="69" t="s">
        <v>127</v>
      </c>
      <c r="H28" s="70" t="s">
        <v>97</v>
      </c>
      <c r="I28" s="49" t="s">
        <v>128</v>
      </c>
      <c r="J28" s="71" t="s">
        <v>28</v>
      </c>
    </row>
    <row r="29" spans="2:17" ht="57" thickBot="1" x14ac:dyDescent="0.3">
      <c r="B29" s="68" t="s">
        <v>123</v>
      </c>
      <c r="C29" s="164"/>
      <c r="D29" s="164"/>
      <c r="E29" s="164"/>
      <c r="F29" s="68" t="s">
        <v>29</v>
      </c>
      <c r="G29" s="70" t="s">
        <v>129</v>
      </c>
      <c r="H29" s="70" t="s">
        <v>103</v>
      </c>
      <c r="I29" s="49" t="s">
        <v>128</v>
      </c>
      <c r="J29" s="72" t="s">
        <v>37</v>
      </c>
    </row>
    <row r="30" spans="2:17" ht="57" thickBot="1" x14ac:dyDescent="0.3">
      <c r="B30" s="68" t="s">
        <v>123</v>
      </c>
      <c r="C30" s="164"/>
      <c r="D30" s="164"/>
      <c r="E30" s="164"/>
      <c r="F30" s="68" t="s">
        <v>29</v>
      </c>
      <c r="G30" s="70" t="s">
        <v>130</v>
      </c>
      <c r="H30" s="70" t="s">
        <v>97</v>
      </c>
      <c r="I30" s="49" t="s">
        <v>128</v>
      </c>
      <c r="J30" s="73" t="s">
        <v>47</v>
      </c>
    </row>
    <row r="31" spans="2:17" ht="57" thickBot="1" x14ac:dyDescent="0.3">
      <c r="B31" s="68" t="s">
        <v>123</v>
      </c>
      <c r="C31" s="164"/>
      <c r="D31" s="164"/>
      <c r="E31" s="164"/>
      <c r="F31" s="68" t="s">
        <v>29</v>
      </c>
      <c r="G31" s="70" t="s">
        <v>131</v>
      </c>
      <c r="H31" s="70" t="s">
        <v>97</v>
      </c>
      <c r="I31" s="49" t="s">
        <v>128</v>
      </c>
      <c r="J31" s="74" t="s">
        <v>54</v>
      </c>
    </row>
    <row r="32" spans="2:17" ht="45.75" thickBot="1" x14ac:dyDescent="0.3">
      <c r="B32" s="68" t="s">
        <v>132</v>
      </c>
      <c r="C32" s="165"/>
      <c r="D32" s="165"/>
      <c r="E32" s="165"/>
      <c r="F32" s="68" t="s">
        <v>29</v>
      </c>
      <c r="G32" s="75" t="s">
        <v>133</v>
      </c>
      <c r="H32" s="70" t="s">
        <v>97</v>
      </c>
      <c r="I32" s="49" t="s">
        <v>128</v>
      </c>
      <c r="J32" s="71" t="s">
        <v>134</v>
      </c>
    </row>
    <row r="33" spans="3:10" ht="72.75" customHeight="1" x14ac:dyDescent="0.25">
      <c r="J33" s="71" t="s">
        <v>59</v>
      </c>
    </row>
    <row r="34" spans="3:10" ht="25.5" x14ac:dyDescent="0.25">
      <c r="E34" s="77" t="s">
        <v>135</v>
      </c>
      <c r="J34" s="71" t="s">
        <v>62</v>
      </c>
    </row>
    <row r="35" spans="3:10" ht="12.75" x14ac:dyDescent="0.25">
      <c r="D35" s="49" t="s">
        <v>136</v>
      </c>
      <c r="E35" s="49">
        <v>0</v>
      </c>
      <c r="J35" s="76" t="s">
        <v>65</v>
      </c>
    </row>
    <row r="36" spans="3:10" x14ac:dyDescent="0.25">
      <c r="D36" s="49" t="s">
        <v>97</v>
      </c>
      <c r="E36" s="49">
        <v>4</v>
      </c>
    </row>
    <row r="37" spans="3:10" x14ac:dyDescent="0.25">
      <c r="D37" s="49" t="s">
        <v>137</v>
      </c>
      <c r="E37" s="49">
        <v>1</v>
      </c>
    </row>
    <row r="38" spans="3:10" ht="15.75" thickBot="1" x14ac:dyDescent="0.3">
      <c r="D38" s="78" t="s">
        <v>138</v>
      </c>
      <c r="E38" s="79">
        <f>SUM(E35:E37)</f>
        <v>5</v>
      </c>
    </row>
    <row r="39" spans="3:10" ht="15.75" thickTop="1" x14ac:dyDescent="0.25">
      <c r="C39"/>
    </row>
    <row r="40" spans="3:10" ht="15" x14ac:dyDescent="0.25">
      <c r="C40"/>
      <c r="D40"/>
      <c r="E40"/>
    </row>
    <row r="41" spans="3:10" ht="15" x14ac:dyDescent="0.25">
      <c r="C41"/>
      <c r="D41"/>
      <c r="E41"/>
    </row>
  </sheetData>
  <autoFilter ref="B27:R33"/>
  <mergeCells count="9">
    <mergeCell ref="C28:C32"/>
    <mergeCell ref="D28:D32"/>
    <mergeCell ref="E28:E32"/>
    <mergeCell ref="N5:P5"/>
    <mergeCell ref="N6:P6"/>
    <mergeCell ref="N8:P8"/>
    <mergeCell ref="N14:P14"/>
    <mergeCell ref="N15:P15"/>
    <mergeCell ref="N17:P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pageSetUpPr fitToPage="1"/>
  </sheetPr>
  <dimension ref="B2:O17"/>
  <sheetViews>
    <sheetView showGridLines="0" zoomScale="55" zoomScaleNormal="55" workbookViewId="0">
      <pane xSplit="4" ySplit="5" topLeftCell="E6" activePane="bottomRight" state="frozen"/>
      <selection pane="topRight" activeCell="E1" sqref="E1"/>
      <selection pane="bottomLeft" activeCell="A5" sqref="A5"/>
      <selection pane="bottomRight" activeCell="C6" sqref="C6"/>
    </sheetView>
  </sheetViews>
  <sheetFormatPr baseColWidth="10" defaultRowHeight="12.75" x14ac:dyDescent="0.25"/>
  <cols>
    <col min="1" max="1" width="6.28515625" style="96" customWidth="1"/>
    <col min="2" max="2" width="24.5703125" style="96" customWidth="1"/>
    <col min="3" max="3" width="9" style="96" bestFit="1" customWidth="1"/>
    <col min="4" max="4" width="65" style="96" customWidth="1"/>
    <col min="5" max="5" width="38.140625" style="96" customWidth="1"/>
    <col min="6" max="6" width="14.7109375" style="96" customWidth="1"/>
    <col min="7" max="7" width="21.7109375" style="96" customWidth="1"/>
    <col min="8" max="8" width="27.42578125" style="96" customWidth="1"/>
    <col min="9" max="9" width="8.42578125" style="96" bestFit="1" customWidth="1"/>
    <col min="10" max="10" width="7.42578125" style="96" bestFit="1" customWidth="1"/>
    <col min="11" max="11" width="7.28515625" style="97" bestFit="1" customWidth="1"/>
    <col min="12" max="12" width="63.28515625" style="96" customWidth="1"/>
    <col min="13" max="16384" width="11.42578125" style="96"/>
  </cols>
  <sheetData>
    <row r="2" spans="2:15" ht="38.25" customHeight="1" x14ac:dyDescent="0.25">
      <c r="B2" s="174" t="s">
        <v>157</v>
      </c>
      <c r="C2" s="174"/>
      <c r="D2" s="174"/>
      <c r="E2" s="174"/>
      <c r="F2" s="174"/>
      <c r="G2" s="174"/>
      <c r="H2" s="174"/>
      <c r="I2" s="174"/>
      <c r="J2" s="174"/>
      <c r="K2" s="174"/>
      <c r="L2" s="174"/>
    </row>
    <row r="4" spans="2:15" ht="24" customHeight="1" x14ac:dyDescent="0.25">
      <c r="I4" s="175" t="s">
        <v>160</v>
      </c>
      <c r="J4" s="175"/>
      <c r="K4" s="175"/>
    </row>
    <row r="5" spans="2:15" ht="25.5" x14ac:dyDescent="0.25">
      <c r="B5" s="98" t="s">
        <v>158</v>
      </c>
      <c r="C5" s="98" t="s">
        <v>85</v>
      </c>
      <c r="D5" s="98" t="s">
        <v>81</v>
      </c>
      <c r="E5" s="98" t="s">
        <v>82</v>
      </c>
      <c r="F5" s="98" t="s">
        <v>84</v>
      </c>
      <c r="G5" s="98" t="s">
        <v>174</v>
      </c>
      <c r="H5" s="98" t="s">
        <v>159</v>
      </c>
      <c r="I5" s="99" t="s">
        <v>86</v>
      </c>
      <c r="J5" s="99" t="s">
        <v>87</v>
      </c>
      <c r="K5" s="99" t="s">
        <v>88</v>
      </c>
      <c r="L5" s="98" t="s">
        <v>172</v>
      </c>
    </row>
    <row r="6" spans="2:15" ht="342.75" customHeight="1" x14ac:dyDescent="0.25">
      <c r="B6" s="101" t="s">
        <v>163</v>
      </c>
      <c r="C6" s="100" t="s">
        <v>97</v>
      </c>
      <c r="D6" s="101"/>
      <c r="E6" s="100" t="s">
        <v>166</v>
      </c>
      <c r="F6" s="104" t="s">
        <v>169</v>
      </c>
      <c r="G6" s="100" t="s">
        <v>171</v>
      </c>
      <c r="H6" s="100" t="s">
        <v>170</v>
      </c>
      <c r="I6" s="136">
        <v>1</v>
      </c>
      <c r="J6" s="136">
        <v>1</v>
      </c>
      <c r="K6" s="136">
        <v>1</v>
      </c>
      <c r="L6" s="140" t="s">
        <v>178</v>
      </c>
    </row>
    <row r="7" spans="2:15" ht="146.25" customHeight="1" x14ac:dyDescent="0.25">
      <c r="B7" s="101" t="s">
        <v>164</v>
      </c>
      <c r="C7" s="100" t="s">
        <v>97</v>
      </c>
      <c r="D7" s="101"/>
      <c r="E7" s="100" t="s">
        <v>167</v>
      </c>
      <c r="F7" s="104" t="s">
        <v>109</v>
      </c>
      <c r="G7" s="102" t="s">
        <v>173</v>
      </c>
      <c r="H7" s="102" t="s">
        <v>168</v>
      </c>
      <c r="I7" s="138">
        <v>0.99399999999999999</v>
      </c>
      <c r="J7" s="138">
        <v>0.97699999999999998</v>
      </c>
      <c r="K7" s="138">
        <v>0.99419999999999997</v>
      </c>
      <c r="L7" s="140" t="s">
        <v>177</v>
      </c>
    </row>
    <row r="8" spans="2:15" ht="222.75" customHeight="1" x14ac:dyDescent="0.25">
      <c r="B8" s="101" t="s">
        <v>165</v>
      </c>
      <c r="C8" s="100" t="s">
        <v>103</v>
      </c>
      <c r="D8" s="101"/>
      <c r="E8" s="100" t="s">
        <v>168</v>
      </c>
      <c r="F8" s="104" t="s">
        <v>169</v>
      </c>
      <c r="G8" s="100" t="s">
        <v>175</v>
      </c>
      <c r="H8" s="103" t="s">
        <v>176</v>
      </c>
      <c r="I8" s="139">
        <v>6.51</v>
      </c>
      <c r="J8" s="139">
        <v>15.47</v>
      </c>
      <c r="K8" s="139">
        <v>6.12</v>
      </c>
      <c r="L8" s="140" t="s">
        <v>212</v>
      </c>
      <c r="N8" s="106"/>
      <c r="O8" s="105"/>
    </row>
    <row r="9" spans="2:15" x14ac:dyDescent="0.25">
      <c r="L9" s="137"/>
    </row>
    <row r="11" spans="2:15" x14ac:dyDescent="0.25">
      <c r="E11" s="111" t="s">
        <v>80</v>
      </c>
      <c r="F11" s="108" t="s">
        <v>151</v>
      </c>
    </row>
    <row r="12" spans="2:15" ht="40.5" customHeight="1" x14ac:dyDescent="0.25">
      <c r="E12" s="110" t="s">
        <v>163</v>
      </c>
      <c r="F12" s="107"/>
    </row>
    <row r="13" spans="2:15" ht="23.25" customHeight="1" x14ac:dyDescent="0.25">
      <c r="E13" s="110" t="s">
        <v>164</v>
      </c>
      <c r="F13" s="107"/>
    </row>
    <row r="14" spans="2:15" ht="36" customHeight="1" thickBot="1" x14ac:dyDescent="0.3">
      <c r="E14" s="110" t="s">
        <v>165</v>
      </c>
      <c r="F14" s="107"/>
    </row>
    <row r="15" spans="2:15" ht="13.5" thickBot="1" x14ac:dyDescent="0.3">
      <c r="E15" s="112" t="s">
        <v>152</v>
      </c>
      <c r="F15" s="113" t="e">
        <f>AVERAGE(F12:F14)</f>
        <v>#DIV/0!</v>
      </c>
    </row>
    <row r="16" spans="2:15" x14ac:dyDescent="0.25">
      <c r="E16" s="109"/>
    </row>
    <row r="17" spans="5:6" x14ac:dyDescent="0.25">
      <c r="E17" s="109"/>
      <c r="F17" s="114">
        <f>+F16/5</f>
        <v>0</v>
      </c>
    </row>
  </sheetData>
  <mergeCells count="2">
    <mergeCell ref="B2:L2"/>
    <mergeCell ref="I4:K4"/>
  </mergeCells>
  <printOptions horizontalCentered="1" verticalCentered="1"/>
  <pageMargins left="0.31496062992125984" right="0.31496062992125984" top="0.35433070866141736" bottom="0.35433070866141736" header="0.31496062992125984" footer="0.31496062992125984"/>
  <pageSetup scale="4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3:S30"/>
  <sheetViews>
    <sheetView showGridLines="0" tabSelected="1" zoomScale="55" zoomScaleNormal="55" workbookViewId="0">
      <pane xSplit="5" ySplit="7" topLeftCell="K8" activePane="bottomRight" state="frozen"/>
      <selection pane="topRight" activeCell="G1" sqref="G1"/>
      <selection pane="bottomLeft" activeCell="A3" sqref="A3"/>
      <selection pane="bottomRight" activeCell="C16" sqref="C16"/>
    </sheetView>
  </sheetViews>
  <sheetFormatPr baseColWidth="10" defaultColWidth="11.28515625" defaultRowHeight="12.75" x14ac:dyDescent="0.2"/>
  <cols>
    <col min="1" max="1" width="11" style="116" bestFit="1" customWidth="1"/>
    <col min="2" max="2" width="35.42578125" style="117" customWidth="1"/>
    <col min="3" max="3" width="38.7109375" style="116" customWidth="1"/>
    <col min="4" max="4" width="27.140625" style="116" customWidth="1"/>
    <col min="5" max="5" width="17.5703125" style="115" customWidth="1"/>
    <col min="6" max="10" width="17.5703125" style="115" hidden="1" customWidth="1"/>
    <col min="11" max="11" width="17.5703125" style="115" customWidth="1"/>
    <col min="12" max="12" width="12.42578125" style="115" customWidth="1"/>
    <col min="13" max="13" width="10.140625" style="115" customWidth="1"/>
    <col min="14" max="14" width="10.7109375" style="115" customWidth="1"/>
    <col min="15" max="15" width="12.85546875" style="115" customWidth="1"/>
    <col min="16" max="16" width="14" style="115" customWidth="1"/>
    <col min="17" max="17" width="25" style="116" customWidth="1"/>
    <col min="18" max="18" width="24.42578125" style="118" customWidth="1"/>
    <col min="19" max="19" width="63.140625" style="116" customWidth="1"/>
    <col min="20" max="16384" width="11.28515625" style="116"/>
  </cols>
  <sheetData>
    <row r="3" spans="1:19" x14ac:dyDescent="0.2">
      <c r="A3" s="178" t="s">
        <v>156</v>
      </c>
      <c r="B3" s="178"/>
      <c r="C3" s="178"/>
      <c r="D3" s="178"/>
      <c r="E3" s="178"/>
      <c r="F3" s="178"/>
      <c r="G3" s="178"/>
      <c r="H3" s="178"/>
      <c r="I3" s="178"/>
      <c r="J3" s="178"/>
      <c r="K3" s="178"/>
      <c r="L3" s="178"/>
      <c r="M3" s="178"/>
      <c r="N3" s="178"/>
      <c r="O3" s="178"/>
      <c r="P3" s="178"/>
      <c r="Q3" s="178"/>
      <c r="R3" s="178"/>
      <c r="S3" s="178"/>
    </row>
    <row r="6" spans="1:19" s="124" customFormat="1" ht="36.75" customHeight="1" x14ac:dyDescent="0.2">
      <c r="A6" s="119"/>
      <c r="B6" s="120"/>
      <c r="C6" s="121"/>
      <c r="D6" s="121"/>
      <c r="E6" s="135" t="s">
        <v>0</v>
      </c>
      <c r="F6" s="115"/>
      <c r="G6" s="115"/>
      <c r="H6" s="115"/>
      <c r="I6" s="115"/>
      <c r="J6" s="115"/>
      <c r="K6" s="134"/>
      <c r="L6" s="179" t="s">
        <v>1</v>
      </c>
      <c r="M6" s="179"/>
      <c r="N6" s="179"/>
      <c r="O6" s="122"/>
      <c r="P6" s="122"/>
      <c r="Q6" s="123"/>
      <c r="R6" s="180" t="s">
        <v>161</v>
      </c>
      <c r="S6" s="180"/>
    </row>
    <row r="7" spans="1:19" s="124" customFormat="1" ht="61.5" customHeight="1" x14ac:dyDescent="0.25">
      <c r="A7" s="132" t="s">
        <v>3</v>
      </c>
      <c r="B7" s="132" t="s">
        <v>4</v>
      </c>
      <c r="C7" s="132" t="s">
        <v>5</v>
      </c>
      <c r="D7" s="132" t="s">
        <v>6</v>
      </c>
      <c r="E7" s="132" t="s">
        <v>7</v>
      </c>
      <c r="F7" s="132" t="s">
        <v>8</v>
      </c>
      <c r="G7" s="132" t="s">
        <v>9</v>
      </c>
      <c r="H7" s="132" t="s">
        <v>10</v>
      </c>
      <c r="I7" s="132" t="s">
        <v>11</v>
      </c>
      <c r="J7" s="132" t="s">
        <v>12</v>
      </c>
      <c r="K7" s="133" t="s">
        <v>13</v>
      </c>
      <c r="L7" s="132" t="s">
        <v>14</v>
      </c>
      <c r="M7" s="132" t="s">
        <v>15</v>
      </c>
      <c r="N7" s="132" t="s">
        <v>16</v>
      </c>
      <c r="O7" s="132" t="s">
        <v>17</v>
      </c>
      <c r="P7" s="132" t="s">
        <v>18</v>
      </c>
      <c r="Q7" s="132" t="s">
        <v>19</v>
      </c>
      <c r="R7" s="98" t="s">
        <v>23</v>
      </c>
      <c r="S7" s="98" t="s">
        <v>162</v>
      </c>
    </row>
    <row r="8" spans="1:19" s="124" customFormat="1" ht="91.5" customHeight="1" x14ac:dyDescent="0.2">
      <c r="A8" s="176" t="s">
        <v>179</v>
      </c>
      <c r="B8" s="177" t="s">
        <v>180</v>
      </c>
      <c r="C8" s="141" t="s">
        <v>181</v>
      </c>
      <c r="D8" s="141" t="s">
        <v>182</v>
      </c>
      <c r="E8" s="142">
        <v>0.7</v>
      </c>
      <c r="F8" s="142">
        <v>0.8</v>
      </c>
      <c r="G8" s="142">
        <v>1</v>
      </c>
      <c r="H8" s="142">
        <v>1</v>
      </c>
      <c r="I8" s="142">
        <v>1</v>
      </c>
      <c r="J8" s="142">
        <v>1</v>
      </c>
      <c r="K8" s="143" t="s">
        <v>183</v>
      </c>
      <c r="L8" s="143">
        <v>5</v>
      </c>
      <c r="M8" s="143" t="s">
        <v>184</v>
      </c>
      <c r="N8" s="143" t="s">
        <v>185</v>
      </c>
      <c r="O8" s="144">
        <v>43101</v>
      </c>
      <c r="P8" s="144">
        <v>43281</v>
      </c>
      <c r="Q8" s="143" t="s">
        <v>186</v>
      </c>
      <c r="R8" s="146" t="s">
        <v>211</v>
      </c>
      <c r="S8" s="148" t="s">
        <v>214</v>
      </c>
    </row>
    <row r="9" spans="1:19" s="124" customFormat="1" ht="123.75" customHeight="1" x14ac:dyDescent="0.25">
      <c r="A9" s="176"/>
      <c r="B9" s="177"/>
      <c r="C9" s="141" t="s">
        <v>187</v>
      </c>
      <c r="D9" s="141" t="s">
        <v>188</v>
      </c>
      <c r="E9" s="142">
        <v>0.8</v>
      </c>
      <c r="F9" s="142">
        <v>0.85</v>
      </c>
      <c r="G9" s="142">
        <v>0.9</v>
      </c>
      <c r="H9" s="142">
        <v>1</v>
      </c>
      <c r="I9" s="142">
        <v>1</v>
      </c>
      <c r="J9" s="142">
        <v>1</v>
      </c>
      <c r="K9" s="143" t="s">
        <v>183</v>
      </c>
      <c r="L9" s="143">
        <v>5</v>
      </c>
      <c r="M9" s="143" t="s">
        <v>189</v>
      </c>
      <c r="N9" s="143" t="s">
        <v>190</v>
      </c>
      <c r="O9" s="144">
        <v>43101</v>
      </c>
      <c r="P9" s="144">
        <v>43343</v>
      </c>
      <c r="Q9" s="143" t="s">
        <v>186</v>
      </c>
      <c r="R9" s="146" t="s">
        <v>211</v>
      </c>
      <c r="S9" s="31" t="s">
        <v>215</v>
      </c>
    </row>
    <row r="10" spans="1:19" s="124" customFormat="1" ht="138" customHeight="1" x14ac:dyDescent="0.25">
      <c r="A10" s="176"/>
      <c r="B10" s="177"/>
      <c r="C10" s="141" t="s">
        <v>191</v>
      </c>
      <c r="D10" s="141" t="s">
        <v>192</v>
      </c>
      <c r="E10" s="142">
        <v>0.5</v>
      </c>
      <c r="F10" s="142">
        <v>0.55000000000000004</v>
      </c>
      <c r="G10" s="142">
        <v>0.6</v>
      </c>
      <c r="H10" s="142">
        <v>0.7</v>
      </c>
      <c r="I10" s="142">
        <v>0.8</v>
      </c>
      <c r="J10" s="142">
        <v>1</v>
      </c>
      <c r="K10" s="143" t="s">
        <v>183</v>
      </c>
      <c r="L10" s="143">
        <v>5</v>
      </c>
      <c r="M10" s="143" t="s">
        <v>189</v>
      </c>
      <c r="N10" s="143" t="s">
        <v>190</v>
      </c>
      <c r="O10" s="144">
        <v>43101</v>
      </c>
      <c r="P10" s="144">
        <v>43446</v>
      </c>
      <c r="Q10" s="143" t="s">
        <v>186</v>
      </c>
      <c r="R10" s="146" t="s">
        <v>211</v>
      </c>
      <c r="S10" s="31" t="s">
        <v>216</v>
      </c>
    </row>
    <row r="11" spans="1:19" s="124" customFormat="1" ht="119.25" customHeight="1" x14ac:dyDescent="0.25">
      <c r="A11" s="176"/>
      <c r="B11" s="177"/>
      <c r="C11" s="141" t="s">
        <v>193</v>
      </c>
      <c r="D11" s="141" t="s">
        <v>194</v>
      </c>
      <c r="E11" s="142">
        <v>0.5</v>
      </c>
      <c r="F11" s="142">
        <v>0.55000000000000004</v>
      </c>
      <c r="G11" s="142">
        <v>0.6</v>
      </c>
      <c r="H11" s="142">
        <v>0.7</v>
      </c>
      <c r="I11" s="142">
        <v>0.8</v>
      </c>
      <c r="J11" s="142">
        <v>1</v>
      </c>
      <c r="K11" s="143" t="s">
        <v>183</v>
      </c>
      <c r="L11" s="143">
        <v>5</v>
      </c>
      <c r="M11" s="143" t="s">
        <v>189</v>
      </c>
      <c r="N11" s="143" t="s">
        <v>190</v>
      </c>
      <c r="O11" s="144">
        <v>43101</v>
      </c>
      <c r="P11" s="144">
        <v>43446</v>
      </c>
      <c r="Q11" s="143" t="s">
        <v>186</v>
      </c>
      <c r="R11" s="146" t="s">
        <v>211</v>
      </c>
      <c r="S11" s="31" t="s">
        <v>217</v>
      </c>
    </row>
    <row r="12" spans="1:19" s="124" customFormat="1" ht="81" customHeight="1" x14ac:dyDescent="0.25">
      <c r="A12" s="176" t="s">
        <v>195</v>
      </c>
      <c r="B12" s="177" t="s">
        <v>196</v>
      </c>
      <c r="C12" s="141" t="s">
        <v>197</v>
      </c>
      <c r="D12" s="141" t="s">
        <v>198</v>
      </c>
      <c r="E12" s="142">
        <v>0.1</v>
      </c>
      <c r="F12" s="142">
        <v>0.2</v>
      </c>
      <c r="G12" s="142">
        <v>0.4</v>
      </c>
      <c r="H12" s="142">
        <v>0.6</v>
      </c>
      <c r="I12" s="142">
        <v>0.8</v>
      </c>
      <c r="J12" s="142">
        <v>1</v>
      </c>
      <c r="K12" s="143" t="s">
        <v>183</v>
      </c>
      <c r="L12" s="143">
        <v>5</v>
      </c>
      <c r="M12" s="143" t="s">
        <v>189</v>
      </c>
      <c r="N12" s="143" t="s">
        <v>190</v>
      </c>
      <c r="O12" s="144">
        <v>43101</v>
      </c>
      <c r="P12" s="144">
        <v>43465</v>
      </c>
      <c r="Q12" s="143" t="s">
        <v>199</v>
      </c>
      <c r="R12" s="98" t="s">
        <v>163</v>
      </c>
      <c r="S12" s="31" t="s">
        <v>218</v>
      </c>
    </row>
    <row r="13" spans="1:19" s="124" customFormat="1" ht="61.5" customHeight="1" x14ac:dyDescent="0.25">
      <c r="A13" s="176"/>
      <c r="B13" s="177"/>
      <c r="C13" s="141" t="s">
        <v>200</v>
      </c>
      <c r="D13" s="141" t="s">
        <v>201</v>
      </c>
      <c r="E13" s="142">
        <v>0</v>
      </c>
      <c r="F13" s="142">
        <v>0.1</v>
      </c>
      <c r="G13" s="142">
        <v>0.2</v>
      </c>
      <c r="H13" s="142">
        <v>0.4</v>
      </c>
      <c r="I13" s="142">
        <v>0.6</v>
      </c>
      <c r="J13" s="142">
        <v>1</v>
      </c>
      <c r="K13" s="143" t="s">
        <v>183</v>
      </c>
      <c r="L13" s="143">
        <v>5</v>
      </c>
      <c r="M13" s="143" t="s">
        <v>189</v>
      </c>
      <c r="N13" s="143" t="s">
        <v>190</v>
      </c>
      <c r="O13" s="144">
        <v>43160</v>
      </c>
      <c r="P13" s="144">
        <v>43465</v>
      </c>
      <c r="Q13" s="143" t="s">
        <v>199</v>
      </c>
      <c r="R13" s="98" t="s">
        <v>163</v>
      </c>
      <c r="S13" s="31" t="s">
        <v>219</v>
      </c>
    </row>
    <row r="14" spans="1:19" s="124" customFormat="1" ht="61.5" customHeight="1" x14ac:dyDescent="0.2">
      <c r="A14" s="176"/>
      <c r="B14" s="177"/>
      <c r="C14" s="141" t="s">
        <v>202</v>
      </c>
      <c r="D14" s="141" t="s">
        <v>203</v>
      </c>
      <c r="E14" s="142">
        <v>0.1</v>
      </c>
      <c r="F14" s="142">
        <v>0.3</v>
      </c>
      <c r="G14" s="142">
        <v>0.8</v>
      </c>
      <c r="H14" s="142">
        <v>1</v>
      </c>
      <c r="I14" s="142">
        <v>1</v>
      </c>
      <c r="J14" s="142">
        <v>1</v>
      </c>
      <c r="K14" s="143" t="s">
        <v>183</v>
      </c>
      <c r="L14" s="143">
        <v>5</v>
      </c>
      <c r="M14" s="143" t="s">
        <v>189</v>
      </c>
      <c r="N14" s="143" t="s">
        <v>190</v>
      </c>
      <c r="O14" s="144">
        <v>43101</v>
      </c>
      <c r="P14" s="144">
        <v>43343</v>
      </c>
      <c r="Q14" s="143" t="s">
        <v>204</v>
      </c>
      <c r="R14" s="146" t="s">
        <v>211</v>
      </c>
      <c r="S14" s="148" t="s">
        <v>213</v>
      </c>
    </row>
    <row r="15" spans="1:19" s="124" customFormat="1" ht="61.5" customHeight="1" x14ac:dyDescent="0.25">
      <c r="A15" s="176" t="s">
        <v>205</v>
      </c>
      <c r="B15" s="177" t="s">
        <v>206</v>
      </c>
      <c r="C15" s="141" t="s">
        <v>207</v>
      </c>
      <c r="D15" s="141" t="s">
        <v>208</v>
      </c>
      <c r="E15" s="142">
        <v>0</v>
      </c>
      <c r="F15" s="142">
        <v>0.1</v>
      </c>
      <c r="G15" s="142">
        <v>0.2</v>
      </c>
      <c r="H15" s="142">
        <v>0.3</v>
      </c>
      <c r="I15" s="142">
        <v>0.4</v>
      </c>
      <c r="J15" s="142">
        <v>1</v>
      </c>
      <c r="K15" s="143" t="s">
        <v>183</v>
      </c>
      <c r="L15" s="143">
        <v>5</v>
      </c>
      <c r="M15" s="143" t="s">
        <v>189</v>
      </c>
      <c r="N15" s="143" t="s">
        <v>190</v>
      </c>
      <c r="O15" s="144">
        <v>43160</v>
      </c>
      <c r="P15" s="144">
        <v>43404</v>
      </c>
      <c r="Q15" s="143" t="s">
        <v>186</v>
      </c>
      <c r="R15" s="98" t="s">
        <v>163</v>
      </c>
      <c r="S15" s="27">
        <v>0</v>
      </c>
    </row>
    <row r="16" spans="1:19" ht="63.75" customHeight="1" x14ac:dyDescent="0.2">
      <c r="A16" s="176"/>
      <c r="B16" s="177"/>
      <c r="C16" s="141" t="s">
        <v>209</v>
      </c>
      <c r="D16" s="141" t="s">
        <v>210</v>
      </c>
      <c r="E16" s="142">
        <v>0.1</v>
      </c>
      <c r="F16" s="142">
        <v>0.2</v>
      </c>
      <c r="G16" s="142">
        <v>0.5</v>
      </c>
      <c r="H16" s="142">
        <v>0.7</v>
      </c>
      <c r="I16" s="142">
        <v>1</v>
      </c>
      <c r="J16" s="142">
        <v>1</v>
      </c>
      <c r="K16" s="143" t="s">
        <v>183</v>
      </c>
      <c r="L16" s="143">
        <v>5</v>
      </c>
      <c r="M16" s="143" t="s">
        <v>189</v>
      </c>
      <c r="N16" s="143" t="s">
        <v>190</v>
      </c>
      <c r="O16" s="144">
        <v>43101</v>
      </c>
      <c r="P16" s="144">
        <v>43404</v>
      </c>
      <c r="Q16" s="143" t="s">
        <v>186</v>
      </c>
      <c r="R16" s="147" t="s">
        <v>211</v>
      </c>
      <c r="S16" s="149" t="s">
        <v>220</v>
      </c>
    </row>
    <row r="17" spans="1:17" x14ac:dyDescent="0.2">
      <c r="A17" s="126"/>
      <c r="B17" s="127"/>
      <c r="C17" s="128"/>
      <c r="D17" s="145">
        <f>COUNTA(D8:D16)</f>
        <v>9</v>
      </c>
      <c r="E17" s="129"/>
      <c r="F17" s="129"/>
      <c r="G17" s="129"/>
      <c r="H17" s="129"/>
      <c r="I17" s="129"/>
      <c r="J17" s="129"/>
      <c r="K17" s="129"/>
      <c r="L17" s="129"/>
      <c r="M17" s="129"/>
      <c r="N17" s="129"/>
      <c r="O17" s="129"/>
      <c r="P17" s="126"/>
      <c r="Q17" s="130"/>
    </row>
    <row r="18" spans="1:17" x14ac:dyDescent="0.2">
      <c r="A18" s="126"/>
      <c r="B18" s="127"/>
      <c r="C18" s="128"/>
      <c r="D18" s="129"/>
      <c r="E18" s="129"/>
      <c r="F18" s="129"/>
      <c r="G18" s="129"/>
      <c r="H18" s="129"/>
      <c r="I18" s="129"/>
      <c r="J18" s="129"/>
      <c r="K18" s="129"/>
      <c r="L18" s="129"/>
      <c r="M18" s="129"/>
      <c r="N18" s="129"/>
      <c r="O18" s="129"/>
      <c r="P18" s="126"/>
      <c r="Q18" s="130"/>
    </row>
    <row r="19" spans="1:17" ht="13.5" thickBot="1" x14ac:dyDescent="0.25">
      <c r="A19" s="126"/>
      <c r="B19" s="127"/>
      <c r="C19" s="128"/>
      <c r="D19" s="129"/>
      <c r="E19" s="129"/>
      <c r="F19" s="129"/>
      <c r="G19" s="129"/>
      <c r="H19" s="129"/>
      <c r="I19" s="129"/>
      <c r="J19" s="129"/>
      <c r="K19" s="129"/>
      <c r="L19" s="129"/>
      <c r="M19" s="129"/>
      <c r="N19" s="129"/>
      <c r="O19" s="129"/>
      <c r="P19" s="126"/>
      <c r="Q19" s="130"/>
    </row>
    <row r="20" spans="1:17" ht="25.5" x14ac:dyDescent="0.2">
      <c r="C20" s="125" t="s">
        <v>6</v>
      </c>
      <c r="D20" s="125" t="s">
        <v>7</v>
      </c>
      <c r="E20" s="125" t="s">
        <v>221</v>
      </c>
    </row>
    <row r="21" spans="1:17" ht="24" x14ac:dyDescent="0.2">
      <c r="C21" s="141" t="s">
        <v>182</v>
      </c>
      <c r="D21" s="142">
        <v>0.7</v>
      </c>
      <c r="E21" s="27">
        <v>0.85</v>
      </c>
    </row>
    <row r="22" spans="1:17" ht="24" x14ac:dyDescent="0.2">
      <c r="C22" s="141" t="s">
        <v>188</v>
      </c>
      <c r="D22" s="142">
        <v>0.8</v>
      </c>
      <c r="E22" s="27">
        <v>0.75</v>
      </c>
    </row>
    <row r="23" spans="1:17" ht="24" x14ac:dyDescent="0.2">
      <c r="C23" s="141" t="s">
        <v>192</v>
      </c>
      <c r="D23" s="142">
        <v>0.5</v>
      </c>
      <c r="E23" s="27">
        <v>0.68</v>
      </c>
    </row>
    <row r="24" spans="1:17" ht="36" x14ac:dyDescent="0.2">
      <c r="C24" s="141" t="s">
        <v>194</v>
      </c>
      <c r="D24" s="142">
        <v>0.5</v>
      </c>
      <c r="E24" s="150">
        <v>0.5</v>
      </c>
    </row>
    <row r="25" spans="1:17" ht="36" x14ac:dyDescent="0.2">
      <c r="C25" s="141" t="s">
        <v>198</v>
      </c>
      <c r="D25" s="142">
        <v>0.1</v>
      </c>
      <c r="E25" s="27">
        <v>0.1</v>
      </c>
    </row>
    <row r="26" spans="1:17" ht="24" x14ac:dyDescent="0.2">
      <c r="C26" s="141" t="s">
        <v>201</v>
      </c>
      <c r="D26" s="142">
        <v>0</v>
      </c>
      <c r="E26" s="27">
        <v>0.03</v>
      </c>
    </row>
    <row r="27" spans="1:17" ht="24" x14ac:dyDescent="0.2">
      <c r="C27" s="141" t="s">
        <v>203</v>
      </c>
      <c r="D27" s="142">
        <v>0.1</v>
      </c>
      <c r="E27" s="27">
        <v>0.1</v>
      </c>
    </row>
    <row r="28" spans="1:17" ht="24" x14ac:dyDescent="0.2">
      <c r="C28" s="141" t="s">
        <v>208</v>
      </c>
      <c r="D28" s="142">
        <v>0</v>
      </c>
      <c r="E28" s="27">
        <v>0</v>
      </c>
    </row>
    <row r="29" spans="1:17" ht="24" x14ac:dyDescent="0.2">
      <c r="C29" s="141" t="s">
        <v>210</v>
      </c>
      <c r="D29" s="142">
        <v>0.1</v>
      </c>
      <c r="E29" s="27">
        <v>0.1</v>
      </c>
    </row>
    <row r="30" spans="1:17" x14ac:dyDescent="0.2">
      <c r="D30" s="131" t="s">
        <v>155</v>
      </c>
    </row>
  </sheetData>
  <autoFilter ref="A7:S7"/>
  <mergeCells count="9">
    <mergeCell ref="A3:S3"/>
    <mergeCell ref="L6:N6"/>
    <mergeCell ref="R6:S6"/>
    <mergeCell ref="A8:A11"/>
    <mergeCell ref="B8:B11"/>
    <mergeCell ref="A12:A14"/>
    <mergeCell ref="B12:B14"/>
    <mergeCell ref="A15:A16"/>
    <mergeCell ref="B15:B16"/>
  </mergeCells>
  <dataValidations count="2">
    <dataValidation type="list" allowBlank="1" showInputMessage="1" showErrorMessage="1" sqref="K19:M1048576">
      <formula1>#REF!</formula1>
    </dataValidation>
    <dataValidation type="textLength" allowBlank="1" showInputMessage="1" showErrorMessage="1" sqref="S8:S14 S16">
      <formula1>1</formula1>
      <formula2>600</formula2>
    </dataValidation>
  </dataValidations>
  <printOptions horizontalCentered="1" verticalCentered="1"/>
  <pageMargins left="0.31496062992125984" right="0.31496062992125984" top="0.35433070866141736" bottom="0.35433070866141736" header="0.31496062992125984" footer="0.31496062992125984"/>
  <pageSetup scale="41" fitToHeight="7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'[1]LISTAS DESPLEGABLES'!#REF!</xm:f>
          </x14:formula1>
          <xm:sqref>K8:N16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Buses</vt:lpstr>
      <vt:lpstr>Indicadores</vt:lpstr>
      <vt:lpstr>Anexo 1- Indicadores</vt:lpstr>
      <vt:lpstr>Anexo 2 - PAI</vt:lpstr>
      <vt:lpstr>'Anexo 1- Indicadores'!Área_de_impresión</vt:lpstr>
      <vt:lpstr>'Anexo 2 - PAI'!Área_de_impresión</vt:lpstr>
      <vt:lpstr>'Anexo 2 - PAI'!Títulos_a_imprimir</vt:lpstr>
      <vt:lpstr>Buses!Títulos_a_imprimir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María Amaya Sánchez</dc:creator>
  <cp:lastModifiedBy>Greecy Andrea Rivera Barbosa</cp:lastModifiedBy>
  <cp:lastPrinted>2018-06-15T16:13:38Z</cp:lastPrinted>
  <dcterms:created xsi:type="dcterms:W3CDTF">2018-04-30T16:38:59Z</dcterms:created>
  <dcterms:modified xsi:type="dcterms:W3CDTF">2018-06-15T16:14:04Z</dcterms:modified>
</cp:coreProperties>
</file>